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uurder 1" sheetId="1" state="visible" r:id="rId1"/>
    <sheet name="Voorbeeld" sheetId="2" state="visible" r:id="rId2"/>
  </sheets>
  <definedNames>
    <definedName name="_xlnm.Print_Titles" localSheetId="0">'Huurder 1'!$14:$14</definedName>
    <definedName name="_xlnm.Print_Titles" localSheetId="1">'Voorbeeld'!$10:$10</definedName>
  </definedNames>
  <calcPr calcId="124519" fullCalcOnLoad="1"/>
</workbook>
</file>

<file path=xl/styles.xml><?xml version="1.0" encoding="utf-8"?>
<styleSheet xmlns="http://schemas.openxmlformats.org/spreadsheetml/2006/main">
  <numFmts count="3">
    <numFmt numFmtId="164" formatCode="[$-813]mmmm yyyy"/>
    <numFmt numFmtId="165" formatCode="&quot;€&quot; #,##0.00"/>
    <numFmt numFmtId="166" formatCode="dd/mm/yyyy"/>
  </numFmts>
  <fonts count="11">
    <font>
      <name val="Calibri"/>
      <family val="2"/>
      <color theme="1"/>
      <sz val="11"/>
      <scheme val="minor"/>
    </font>
    <font>
      <b val="1"/>
      <color rgb="0016324F"/>
      <sz val="18"/>
    </font>
    <font>
      <color rgb="001D4ED8"/>
      <u val="single"/>
    </font>
    <font>
      <color rgb="0016324F"/>
    </font>
    <font>
      <i val="1"/>
      <color rgb="007A8896"/>
    </font>
    <font>
      <b val="1"/>
      <color rgb="0016324F"/>
    </font>
    <font>
      <b val="1"/>
      <color rgb="00FFFFFF"/>
    </font>
    <font>
      <b val="1"/>
    </font>
    <font>
      <b val="1"/>
      <sz val="14"/>
    </font>
    <font>
      <i val="1"/>
      <color rgb="004A5D70"/>
    </font>
    <font>
      <b val="1"/>
      <color rgb="00B54708"/>
    </font>
  </fonts>
  <fills count="6">
    <fill>
      <patternFill/>
    </fill>
    <fill>
      <patternFill patternType="gray125"/>
    </fill>
    <fill>
      <patternFill patternType="solid">
        <fgColor rgb="00EB6A1D"/>
      </patternFill>
    </fill>
    <fill>
      <patternFill patternType="solid">
        <fgColor rgb="00FFF3E0"/>
      </patternFill>
    </fill>
    <fill>
      <patternFill patternType="solid">
        <fgColor rgb="0016324F"/>
      </patternFill>
    </fill>
    <fill>
      <patternFill patternType="solid">
        <fgColor rgb="00F4F7FA"/>
      </patternFill>
    </fill>
  </fills>
  <borders count="6">
    <border>
      <left/>
      <right/>
      <top/>
      <bottom/>
      <diagonal/>
    </border>
    <border>
      <left style="thin">
        <color rgb="00D5DDE6"/>
      </left>
      <right style="thin">
        <color rgb="00D5DDE6"/>
      </right>
      <top style="thin">
        <color rgb="00D5DDE6"/>
      </top>
      <bottom style="thin">
        <color rgb="00D5DDE6"/>
      </bottom>
    </border>
    <border>
      <left/>
      <right/>
      <top style="thin">
        <color rgb="00D5DDE6"/>
      </top>
      <bottom/>
      <diagonal/>
    </border>
    <border>
      <left/>
      <right style="thin">
        <color rgb="00D5DDE6"/>
      </right>
      <top style="thin">
        <color rgb="00D5DDE6"/>
      </top>
      <bottom/>
      <diagonal/>
    </border>
    <border>
      <left/>
      <right/>
      <top style="thin">
        <color rgb="00D5DDE6"/>
      </top>
      <bottom style="thin">
        <color rgb="00D5DDE6"/>
      </bottom>
      <diagonal/>
    </border>
    <border>
      <left/>
      <right style="thin">
        <color rgb="00D5DDE6"/>
      </right>
      <top style="thin">
        <color rgb="00D5DDE6"/>
      </top>
      <bottom style="thin">
        <color rgb="00D5DDE6"/>
      </bottom>
      <diagonal/>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center" indent="1"/>
    </xf>
    <xf numFmtId="0" fontId="2" fillId="0" borderId="0" applyAlignment="1" pivotButton="0" quotePrefix="0" xfId="0">
      <alignment horizontal="right" vertical="center"/>
    </xf>
    <xf numFmtId="0" fontId="0" fillId="2"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pivotButton="0" quotePrefix="0" xfId="0"/>
    <xf numFmtId="0" fontId="0" fillId="3" borderId="1" applyProtection="1" pivotButton="0" quotePrefix="0" xfId="0">
      <protection locked="0" hidden="0"/>
    </xf>
    <xf numFmtId="0" fontId="0" fillId="0" borderId="4" applyProtection="1" pivotButton="0" quotePrefix="0" xfId="0">
      <protection locked="0" hidden="0"/>
    </xf>
    <xf numFmtId="0" fontId="0" fillId="0" borderId="5" applyProtection="1" pivotButton="0" quotePrefix="0" xfId="0">
      <protection locked="0" hidden="0"/>
    </xf>
    <xf numFmtId="0" fontId="5" fillId="0" borderId="0" applyAlignment="1" pivotButton="0" quotePrefix="0" xfId="0">
      <alignment horizontal="right" vertical="center" indent="1"/>
    </xf>
    <xf numFmtId="165" fontId="8" fillId="0" borderId="1" applyAlignment="1" pivotButton="0" quotePrefix="0" xfId="0">
      <alignment horizontal="center" vertical="center"/>
    </xf>
    <xf numFmtId="0" fontId="0" fillId="0" borderId="5" pivotButton="0" quotePrefix="0" xfId="0"/>
    <xf numFmtId="0" fontId="9" fillId="0" borderId="0" applyAlignment="1" pivotButton="0" quotePrefix="0" xfId="0">
      <alignment horizontal="center"/>
    </xf>
    <xf numFmtId="164" fontId="0" fillId="3" borderId="1" applyProtection="1" pivotButton="0" quotePrefix="0" xfId="0">
      <protection locked="0" hidden="0"/>
    </xf>
    <xf numFmtId="0" fontId="4" fillId="0" borderId="0" pivotButton="0" quotePrefix="0" xfId="0"/>
    <xf numFmtId="165" fontId="0" fillId="3" borderId="1" applyProtection="1" pivotButton="0" quotePrefix="0" xfId="0">
      <protection locked="0" hidden="0"/>
    </xf>
    <xf numFmtId="0" fontId="6" fillId="4" borderId="1" applyAlignment="1" pivotButton="0" quotePrefix="0" xfId="0">
      <alignment vertical="center" wrapText="1"/>
    </xf>
    <xf numFmtId="164" fontId="0" fillId="5" borderId="1" applyAlignment="1" pivotButton="0" quotePrefix="0" xfId="0">
      <alignment horizontal="left"/>
    </xf>
    <xf numFmtId="165" fontId="0" fillId="5" borderId="1" pivotButton="0" quotePrefix="0" xfId="0"/>
    <xf numFmtId="166" fontId="0" fillId="3" borderId="1" applyProtection="1" pivotButton="0" quotePrefix="0" xfId="0">
      <protection locked="0" hidden="0"/>
    </xf>
    <xf numFmtId="165" fontId="7" fillId="5" borderId="1" pivotButton="0" quotePrefix="0" xfId="0"/>
    <xf numFmtId="0" fontId="9" fillId="0" borderId="0" applyAlignment="1" pivotButton="0" quotePrefix="0" xfId="0">
      <alignment vertical="top" wrapText="1"/>
    </xf>
    <xf numFmtId="0" fontId="10" fillId="0" borderId="0" applyAlignment="1" pivotButton="0" quotePrefix="0" xfId="0">
      <alignment vertical="center" wrapText="1"/>
    </xf>
  </cellXfs>
  <cellStyles count="1">
    <cellStyle name="Normal" xfId="0" builtinId="0" hidden="0"/>
  </cellStyles>
  <dxfs count="4">
    <dxf>
      <font>
        <b val="1"/>
        <color rgb="00B42318"/>
      </font>
      <fill>
        <patternFill patternType="solid">
          <bgColor rgb="00FEE4E2"/>
        </patternFill>
      </fill>
    </dxf>
    <dxf>
      <font>
        <b val="1"/>
        <color rgb="0005603A"/>
      </font>
      <fill>
        <patternFill patternType="solid">
          <bgColor rgb="00DCFAE6"/>
        </patternFill>
      </fill>
    </dxf>
    <dxf>
      <font>
        <b val="1"/>
        <color rgb="001D4ED8"/>
      </font>
      <fill>
        <patternFill patternType="solid">
          <bgColor rgb="00DBEAFE"/>
        </patternFill>
      </fill>
    </dxf>
    <dxf>
      <font>
        <color rgb="0098A2B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57150</colOff>
      <row>0</row>
      <rowOff>104775</rowOff>
    </from>
    <ext cx="1104900" cy="3238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57150</colOff>
      <row>0</row>
      <rowOff>104775</rowOff>
    </from>
    <ext cx="1104900" cy="3238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uz.be/nl"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hyperlink" Target="https://houz.be/nl" TargetMode="External" Id="rId1" /><Relationship Type="http://schemas.openxmlformats.org/officeDocument/2006/relationships/drawing" Target="/xl/drawings/drawing2.xml" Id="rId2" /></Relationships>
</file>

<file path=xl/worksheets/sheet1.xml><?xml version="1.0" encoding="utf-8"?>
<worksheet xmlns="http://schemas.openxmlformats.org/spreadsheetml/2006/main">
  <sheetPr>
    <tabColor rgb="00EB6A1D"/>
    <outlinePr summaryBelow="1" summaryRight="1"/>
    <pageSetUpPr fitToPage="1"/>
  </sheetPr>
  <dimension ref="A1:G137"/>
  <sheetViews>
    <sheetView showGridLines="0" workbookViewId="0">
      <pane ySplit="14" topLeftCell="A15" activePane="bottomLeft" state="frozen"/>
      <selection pane="bottomLeft" activeCell="A1" sqref="A1"/>
    </sheetView>
  </sheetViews>
  <sheetFormatPr baseColWidth="8" defaultRowHeight="15"/>
  <cols>
    <col width="18" customWidth="1" min="1" max="1"/>
    <col width="14" customWidth="1" min="2" max="2"/>
    <col width="14" customWidth="1" min="3" max="3"/>
    <col width="17" customWidth="1" min="4" max="4"/>
    <col width="36" customWidth="1" min="5" max="5"/>
    <col width="15" customWidth="1" min="6" max="6"/>
    <col width="20" customWidth="1" min="7" max="7"/>
  </cols>
  <sheetData>
    <row r="1" ht="42" customHeight="1">
      <c r="B1" s="1" t="inlineStr">
        <is>
          <t>Huuroverzicht</t>
        </is>
      </c>
      <c r="G1" s="2" t="inlineStr">
        <is>
          <t>houz.be</t>
        </is>
      </c>
    </row>
    <row r="2" ht="4" customHeight="1">
      <c r="A2" s="3" t="n"/>
      <c r="B2" s="3" t="n"/>
      <c r="C2" s="3" t="n"/>
      <c r="D2" s="3" t="n"/>
      <c r="E2" s="3" t="n"/>
      <c r="F2" s="3" t="n"/>
      <c r="G2" s="3" t="n"/>
    </row>
    <row r="3" ht="18" customHeight="1">
      <c r="A3" s="4" t="inlineStr">
        <is>
          <t>1. Vul bovenaan de lichtoranje vakjes in: pand, huurder, eerste maand die je wil opvolgen en maandhuur.</t>
        </is>
      </c>
    </row>
    <row r="4" ht="18" customHeight="1">
      <c r="A4" s="4" t="inlineStr">
        <is>
          <t>2. Noteer elke maand wat je ontving en wanneer. De achterstand rekent zichzelf uit. Zie het blad Voorbeeld.</t>
        </is>
      </c>
    </row>
    <row r="5" ht="18" customHeight="1">
      <c r="A5" s="4" t="inlineStr">
        <is>
          <t>3. Huur geïndexeerd? Typ het nieuwe bedrag in de laatste kolom, bij de maand waarin het ingaat.</t>
        </is>
      </c>
    </row>
    <row r="6" ht="18" customHeight="1">
      <c r="A6" s="4" t="inlineStr">
        <is>
          <t>4. Nog een huurder? Rechtermuisklik op het tabblad onderaan › Verplaatsen of kopiëren › vink Kopie maken aan.</t>
        </is>
      </c>
    </row>
    <row r="7" ht="18" customHeight="1">
      <c r="A7" s="5" t="inlineStr">
        <is>
          <t>Een hulpmiddel voor je eigen administratie, geen boekhouding en geen juridisch advies.</t>
        </is>
      </c>
    </row>
    <row r="8" ht="8" customHeight="1"/>
    <row r="9" ht="20" customHeight="1">
      <c r="A9" s="6" t="inlineStr">
        <is>
          <t>Pand</t>
        </is>
      </c>
      <c r="B9" s="7" t="n"/>
      <c r="C9" s="8" t="n"/>
      <c r="D9" s="9" t="n"/>
      <c r="E9" s="10" t="inlineStr">
        <is>
          <t>Achterstand vandaag</t>
        </is>
      </c>
      <c r="F9" s="11">
        <f>IF($B$11="","",SUMIF($A$15:$A$134,"&lt;="&amp;TODAY(),$B$15:$B$134)-SUM($C$15:$C$134))</f>
        <v/>
      </c>
      <c r="G9" s="12" t="n"/>
    </row>
    <row r="10" ht="20" customHeight="1">
      <c r="A10" s="6" t="inlineStr">
        <is>
          <t>Huurder</t>
        </is>
      </c>
      <c r="B10" s="7" t="n"/>
      <c r="C10" s="8" t="n"/>
      <c r="D10" s="9" t="n"/>
      <c r="F10" s="13">
        <f>IF(F9="","",IF(ROUND(F9,2)&gt;0,"nog te ontvangen",IF(ROUND(F9,2)&lt;0,"te veel ontvangen","alles betaald")))</f>
        <v/>
      </c>
    </row>
    <row r="11" ht="20" customHeight="1">
      <c r="A11" s="6" t="inlineStr">
        <is>
          <t>Eerste maand</t>
        </is>
      </c>
      <c r="B11" s="14" t="n"/>
      <c r="C11" s="15" t="inlineStr">
        <is>
          <t>bv. 1/1/2026</t>
        </is>
      </c>
    </row>
    <row r="12" ht="20" customHeight="1">
      <c r="A12" s="6" t="inlineStr">
        <is>
          <t>Maandhuur</t>
        </is>
      </c>
      <c r="B12" s="16" t="n"/>
      <c r="C12" s="15" t="inlineStr">
        <is>
          <t>wat de huurder per maand betaalt, kosten inbegrepen</t>
        </is>
      </c>
    </row>
    <row r="13" ht="8" customHeight="1"/>
    <row r="14" ht="34" customHeight="1">
      <c r="A14" s="17" t="inlineStr">
        <is>
          <t>Maand</t>
        </is>
      </c>
      <c r="B14" s="17" t="inlineStr">
        <is>
          <t>Te ontvangen</t>
        </is>
      </c>
      <c r="C14" s="17" t="inlineStr">
        <is>
          <t>Ontvangen</t>
        </is>
      </c>
      <c r="D14" s="17" t="inlineStr">
        <is>
          <t>Datum ontvangen</t>
        </is>
      </c>
      <c r="E14" s="17" t="inlineStr">
        <is>
          <t>Opmerking</t>
        </is>
      </c>
      <c r="F14" s="17" t="inlineStr">
        <is>
          <t>Achterstand</t>
        </is>
      </c>
      <c r="G14" s="17" t="inlineStr">
        <is>
          <t>Nieuwe huur vanaf deze maand</t>
        </is>
      </c>
    </row>
    <row r="15">
      <c r="A15" s="18">
        <f>IF($B$11="","",DATE(YEAR($B$11),MONTH($B$11)+0,1))</f>
        <v/>
      </c>
      <c r="B15" s="19">
        <f>IF($A15="","",IF($G15&lt;&gt;"",$G15,$B$12))</f>
        <v/>
      </c>
      <c r="C15" s="16" t="n"/>
      <c r="D15" s="20" t="n"/>
      <c r="E15" s="7" t="n"/>
      <c r="F15" s="21">
        <f>IF(OR($A15="",$A15&gt;TODAY()),"",SUM($B$15:$B15)-SUM($C$15:$C15))</f>
        <v/>
      </c>
      <c r="G15" s="16" t="n"/>
    </row>
    <row r="16">
      <c r="A16" s="18">
        <f>IF($B$11="","",DATE(YEAR($B$11),MONTH($B$11)+1,1))</f>
        <v/>
      </c>
      <c r="B16" s="19">
        <f>IF($A16="","",IF($G16&lt;&gt;"",$G16,$B15))</f>
        <v/>
      </c>
      <c r="C16" s="16" t="n"/>
      <c r="D16" s="20" t="n"/>
      <c r="E16" s="7" t="n"/>
      <c r="F16" s="21">
        <f>IF(OR($A16="",$A16&gt;TODAY()),"",SUM($B$15:$B16)-SUM($C$15:$C16))</f>
        <v/>
      </c>
      <c r="G16" s="16" t="n"/>
    </row>
    <row r="17">
      <c r="A17" s="18">
        <f>IF($B$11="","",DATE(YEAR($B$11),MONTH($B$11)+2,1))</f>
        <v/>
      </c>
      <c r="B17" s="19">
        <f>IF($A17="","",IF($G17&lt;&gt;"",$G17,$B16))</f>
        <v/>
      </c>
      <c r="C17" s="16" t="n"/>
      <c r="D17" s="20" t="n"/>
      <c r="E17" s="7" t="n"/>
      <c r="F17" s="21">
        <f>IF(OR($A17="",$A17&gt;TODAY()),"",SUM($B$15:$B17)-SUM($C$15:$C17))</f>
        <v/>
      </c>
      <c r="G17" s="16" t="n"/>
    </row>
    <row r="18">
      <c r="A18" s="18">
        <f>IF($B$11="","",DATE(YEAR($B$11),MONTH($B$11)+3,1))</f>
        <v/>
      </c>
      <c r="B18" s="19">
        <f>IF($A18="","",IF($G18&lt;&gt;"",$G18,$B17))</f>
        <v/>
      </c>
      <c r="C18" s="16" t="n"/>
      <c r="D18" s="20" t="n"/>
      <c r="E18" s="7" t="n"/>
      <c r="F18" s="21">
        <f>IF(OR($A18="",$A18&gt;TODAY()),"",SUM($B$15:$B18)-SUM($C$15:$C18))</f>
        <v/>
      </c>
      <c r="G18" s="16" t="n"/>
    </row>
    <row r="19">
      <c r="A19" s="18">
        <f>IF($B$11="","",DATE(YEAR($B$11),MONTH($B$11)+4,1))</f>
        <v/>
      </c>
      <c r="B19" s="19">
        <f>IF($A19="","",IF($G19&lt;&gt;"",$G19,$B18))</f>
        <v/>
      </c>
      <c r="C19" s="16" t="n"/>
      <c r="D19" s="20" t="n"/>
      <c r="E19" s="7" t="n"/>
      <c r="F19" s="21">
        <f>IF(OR($A19="",$A19&gt;TODAY()),"",SUM($B$15:$B19)-SUM($C$15:$C19))</f>
        <v/>
      </c>
      <c r="G19" s="16" t="n"/>
    </row>
    <row r="20">
      <c r="A20" s="18">
        <f>IF($B$11="","",DATE(YEAR($B$11),MONTH($B$11)+5,1))</f>
        <v/>
      </c>
      <c r="B20" s="19">
        <f>IF($A20="","",IF($G20&lt;&gt;"",$G20,$B19))</f>
        <v/>
      </c>
      <c r="C20" s="16" t="n"/>
      <c r="D20" s="20" t="n"/>
      <c r="E20" s="7" t="n"/>
      <c r="F20" s="21">
        <f>IF(OR($A20="",$A20&gt;TODAY()),"",SUM($B$15:$B20)-SUM($C$15:$C20))</f>
        <v/>
      </c>
      <c r="G20" s="16" t="n"/>
    </row>
    <row r="21">
      <c r="A21" s="18">
        <f>IF($B$11="","",DATE(YEAR($B$11),MONTH($B$11)+6,1))</f>
        <v/>
      </c>
      <c r="B21" s="19">
        <f>IF($A21="","",IF($G21&lt;&gt;"",$G21,$B20))</f>
        <v/>
      </c>
      <c r="C21" s="16" t="n"/>
      <c r="D21" s="20" t="n"/>
      <c r="E21" s="7" t="n"/>
      <c r="F21" s="21">
        <f>IF(OR($A21="",$A21&gt;TODAY()),"",SUM($B$15:$B21)-SUM($C$15:$C21))</f>
        <v/>
      </c>
      <c r="G21" s="16" t="n"/>
    </row>
    <row r="22">
      <c r="A22" s="18">
        <f>IF($B$11="","",DATE(YEAR($B$11),MONTH($B$11)+7,1))</f>
        <v/>
      </c>
      <c r="B22" s="19">
        <f>IF($A22="","",IF($G22&lt;&gt;"",$G22,$B21))</f>
        <v/>
      </c>
      <c r="C22" s="16" t="n"/>
      <c r="D22" s="20" t="n"/>
      <c r="E22" s="7" t="n"/>
      <c r="F22" s="21">
        <f>IF(OR($A22="",$A22&gt;TODAY()),"",SUM($B$15:$B22)-SUM($C$15:$C22))</f>
        <v/>
      </c>
      <c r="G22" s="16" t="n"/>
    </row>
    <row r="23">
      <c r="A23" s="18">
        <f>IF($B$11="","",DATE(YEAR($B$11),MONTH($B$11)+8,1))</f>
        <v/>
      </c>
      <c r="B23" s="19">
        <f>IF($A23="","",IF($G23&lt;&gt;"",$G23,$B22))</f>
        <v/>
      </c>
      <c r="C23" s="16" t="n"/>
      <c r="D23" s="20" t="n"/>
      <c r="E23" s="7" t="n"/>
      <c r="F23" s="21">
        <f>IF(OR($A23="",$A23&gt;TODAY()),"",SUM($B$15:$B23)-SUM($C$15:$C23))</f>
        <v/>
      </c>
      <c r="G23" s="16" t="n"/>
    </row>
    <row r="24">
      <c r="A24" s="18">
        <f>IF($B$11="","",DATE(YEAR($B$11),MONTH($B$11)+9,1))</f>
        <v/>
      </c>
      <c r="B24" s="19">
        <f>IF($A24="","",IF($G24&lt;&gt;"",$G24,$B23))</f>
        <v/>
      </c>
      <c r="C24" s="16" t="n"/>
      <c r="D24" s="20" t="n"/>
      <c r="E24" s="7" t="n"/>
      <c r="F24" s="21">
        <f>IF(OR($A24="",$A24&gt;TODAY()),"",SUM($B$15:$B24)-SUM($C$15:$C24))</f>
        <v/>
      </c>
      <c r="G24" s="16" t="n"/>
    </row>
    <row r="25">
      <c r="A25" s="18">
        <f>IF($B$11="","",DATE(YEAR($B$11),MONTH($B$11)+10,1))</f>
        <v/>
      </c>
      <c r="B25" s="19">
        <f>IF($A25="","",IF($G25&lt;&gt;"",$G25,$B24))</f>
        <v/>
      </c>
      <c r="C25" s="16" t="n"/>
      <c r="D25" s="20" t="n"/>
      <c r="E25" s="7" t="n"/>
      <c r="F25" s="21">
        <f>IF(OR($A25="",$A25&gt;TODAY()),"",SUM($B$15:$B25)-SUM($C$15:$C25))</f>
        <v/>
      </c>
      <c r="G25" s="16" t="n"/>
    </row>
    <row r="26">
      <c r="A26" s="18">
        <f>IF($B$11="","",DATE(YEAR($B$11),MONTH($B$11)+11,1))</f>
        <v/>
      </c>
      <c r="B26" s="19">
        <f>IF($A26="","",IF($G26&lt;&gt;"",$G26,$B25))</f>
        <v/>
      </c>
      <c r="C26" s="16" t="n"/>
      <c r="D26" s="20" t="n"/>
      <c r="E26" s="7" t="n"/>
      <c r="F26" s="21">
        <f>IF(OR($A26="",$A26&gt;TODAY()),"",SUM($B$15:$B26)-SUM($C$15:$C26))</f>
        <v/>
      </c>
      <c r="G26" s="16" t="n"/>
    </row>
    <row r="27">
      <c r="A27" s="18">
        <f>IF($B$11="","",DATE(YEAR($B$11),MONTH($B$11)+12,1))</f>
        <v/>
      </c>
      <c r="B27" s="19">
        <f>IF($A27="","",IF($G27&lt;&gt;"",$G27,$B26))</f>
        <v/>
      </c>
      <c r="C27" s="16" t="n"/>
      <c r="D27" s="20" t="n"/>
      <c r="E27" s="7" t="n"/>
      <c r="F27" s="21">
        <f>IF(OR($A27="",$A27&gt;TODAY()),"",SUM($B$15:$B27)-SUM($C$15:$C27))</f>
        <v/>
      </c>
      <c r="G27" s="16" t="n"/>
    </row>
    <row r="28">
      <c r="A28" s="18">
        <f>IF($B$11="","",DATE(YEAR($B$11),MONTH($B$11)+13,1))</f>
        <v/>
      </c>
      <c r="B28" s="19">
        <f>IF($A28="","",IF($G28&lt;&gt;"",$G28,$B27))</f>
        <v/>
      </c>
      <c r="C28" s="16" t="n"/>
      <c r="D28" s="20" t="n"/>
      <c r="E28" s="7" t="n"/>
      <c r="F28" s="21">
        <f>IF(OR($A28="",$A28&gt;TODAY()),"",SUM($B$15:$B28)-SUM($C$15:$C28))</f>
        <v/>
      </c>
      <c r="G28" s="16" t="n"/>
    </row>
    <row r="29">
      <c r="A29" s="18">
        <f>IF($B$11="","",DATE(YEAR($B$11),MONTH($B$11)+14,1))</f>
        <v/>
      </c>
      <c r="B29" s="19">
        <f>IF($A29="","",IF($G29&lt;&gt;"",$G29,$B28))</f>
        <v/>
      </c>
      <c r="C29" s="16" t="n"/>
      <c r="D29" s="20" t="n"/>
      <c r="E29" s="7" t="n"/>
      <c r="F29" s="21">
        <f>IF(OR($A29="",$A29&gt;TODAY()),"",SUM($B$15:$B29)-SUM($C$15:$C29))</f>
        <v/>
      </c>
      <c r="G29" s="16" t="n"/>
    </row>
    <row r="30">
      <c r="A30" s="18">
        <f>IF($B$11="","",DATE(YEAR($B$11),MONTH($B$11)+15,1))</f>
        <v/>
      </c>
      <c r="B30" s="19">
        <f>IF($A30="","",IF($G30&lt;&gt;"",$G30,$B29))</f>
        <v/>
      </c>
      <c r="C30" s="16" t="n"/>
      <c r="D30" s="20" t="n"/>
      <c r="E30" s="7" t="n"/>
      <c r="F30" s="21">
        <f>IF(OR($A30="",$A30&gt;TODAY()),"",SUM($B$15:$B30)-SUM($C$15:$C30))</f>
        <v/>
      </c>
      <c r="G30" s="16" t="n"/>
    </row>
    <row r="31">
      <c r="A31" s="18">
        <f>IF($B$11="","",DATE(YEAR($B$11),MONTH($B$11)+16,1))</f>
        <v/>
      </c>
      <c r="B31" s="19">
        <f>IF($A31="","",IF($G31&lt;&gt;"",$G31,$B30))</f>
        <v/>
      </c>
      <c r="C31" s="16" t="n"/>
      <c r="D31" s="20" t="n"/>
      <c r="E31" s="7" t="n"/>
      <c r="F31" s="21">
        <f>IF(OR($A31="",$A31&gt;TODAY()),"",SUM($B$15:$B31)-SUM($C$15:$C31))</f>
        <v/>
      </c>
      <c r="G31" s="16" t="n"/>
    </row>
    <row r="32">
      <c r="A32" s="18">
        <f>IF($B$11="","",DATE(YEAR($B$11),MONTH($B$11)+17,1))</f>
        <v/>
      </c>
      <c r="B32" s="19">
        <f>IF($A32="","",IF($G32&lt;&gt;"",$G32,$B31))</f>
        <v/>
      </c>
      <c r="C32" s="16" t="n"/>
      <c r="D32" s="20" t="n"/>
      <c r="E32" s="7" t="n"/>
      <c r="F32" s="21">
        <f>IF(OR($A32="",$A32&gt;TODAY()),"",SUM($B$15:$B32)-SUM($C$15:$C32))</f>
        <v/>
      </c>
      <c r="G32" s="16" t="n"/>
    </row>
    <row r="33">
      <c r="A33" s="18">
        <f>IF($B$11="","",DATE(YEAR($B$11),MONTH($B$11)+18,1))</f>
        <v/>
      </c>
      <c r="B33" s="19">
        <f>IF($A33="","",IF($G33&lt;&gt;"",$G33,$B32))</f>
        <v/>
      </c>
      <c r="C33" s="16" t="n"/>
      <c r="D33" s="20" t="n"/>
      <c r="E33" s="7" t="n"/>
      <c r="F33" s="21">
        <f>IF(OR($A33="",$A33&gt;TODAY()),"",SUM($B$15:$B33)-SUM($C$15:$C33))</f>
        <v/>
      </c>
      <c r="G33" s="16" t="n"/>
    </row>
    <row r="34">
      <c r="A34" s="18">
        <f>IF($B$11="","",DATE(YEAR($B$11),MONTH($B$11)+19,1))</f>
        <v/>
      </c>
      <c r="B34" s="19">
        <f>IF($A34="","",IF($G34&lt;&gt;"",$G34,$B33))</f>
        <v/>
      </c>
      <c r="C34" s="16" t="n"/>
      <c r="D34" s="20" t="n"/>
      <c r="E34" s="7" t="n"/>
      <c r="F34" s="21">
        <f>IF(OR($A34="",$A34&gt;TODAY()),"",SUM($B$15:$B34)-SUM($C$15:$C34))</f>
        <v/>
      </c>
      <c r="G34" s="16" t="n"/>
    </row>
    <row r="35">
      <c r="A35" s="18">
        <f>IF($B$11="","",DATE(YEAR($B$11),MONTH($B$11)+20,1))</f>
        <v/>
      </c>
      <c r="B35" s="19">
        <f>IF($A35="","",IF($G35&lt;&gt;"",$G35,$B34))</f>
        <v/>
      </c>
      <c r="C35" s="16" t="n"/>
      <c r="D35" s="20" t="n"/>
      <c r="E35" s="7" t="n"/>
      <c r="F35" s="21">
        <f>IF(OR($A35="",$A35&gt;TODAY()),"",SUM($B$15:$B35)-SUM($C$15:$C35))</f>
        <v/>
      </c>
      <c r="G35" s="16" t="n"/>
    </row>
    <row r="36">
      <c r="A36" s="18">
        <f>IF($B$11="","",DATE(YEAR($B$11),MONTH($B$11)+21,1))</f>
        <v/>
      </c>
      <c r="B36" s="19">
        <f>IF($A36="","",IF($G36&lt;&gt;"",$G36,$B35))</f>
        <v/>
      </c>
      <c r="C36" s="16" t="n"/>
      <c r="D36" s="20" t="n"/>
      <c r="E36" s="7" t="n"/>
      <c r="F36" s="21">
        <f>IF(OR($A36="",$A36&gt;TODAY()),"",SUM($B$15:$B36)-SUM($C$15:$C36))</f>
        <v/>
      </c>
      <c r="G36" s="16" t="n"/>
    </row>
    <row r="37">
      <c r="A37" s="18">
        <f>IF($B$11="","",DATE(YEAR($B$11),MONTH($B$11)+22,1))</f>
        <v/>
      </c>
      <c r="B37" s="19">
        <f>IF($A37="","",IF($G37&lt;&gt;"",$G37,$B36))</f>
        <v/>
      </c>
      <c r="C37" s="16" t="n"/>
      <c r="D37" s="20" t="n"/>
      <c r="E37" s="7" t="n"/>
      <c r="F37" s="21">
        <f>IF(OR($A37="",$A37&gt;TODAY()),"",SUM($B$15:$B37)-SUM($C$15:$C37))</f>
        <v/>
      </c>
      <c r="G37" s="16" t="n"/>
    </row>
    <row r="38">
      <c r="A38" s="18">
        <f>IF($B$11="","",DATE(YEAR($B$11),MONTH($B$11)+23,1))</f>
        <v/>
      </c>
      <c r="B38" s="19">
        <f>IF($A38="","",IF($G38&lt;&gt;"",$G38,$B37))</f>
        <v/>
      </c>
      <c r="C38" s="16" t="n"/>
      <c r="D38" s="20" t="n"/>
      <c r="E38" s="7" t="n"/>
      <c r="F38" s="21">
        <f>IF(OR($A38="",$A38&gt;TODAY()),"",SUM($B$15:$B38)-SUM($C$15:$C38))</f>
        <v/>
      </c>
      <c r="G38" s="16" t="n"/>
    </row>
    <row r="39">
      <c r="A39" s="18">
        <f>IF($B$11="","",DATE(YEAR($B$11),MONTH($B$11)+24,1))</f>
        <v/>
      </c>
      <c r="B39" s="19">
        <f>IF($A39="","",IF($G39&lt;&gt;"",$G39,$B38))</f>
        <v/>
      </c>
      <c r="C39" s="16" t="n"/>
      <c r="D39" s="20" t="n"/>
      <c r="E39" s="7" t="n"/>
      <c r="F39" s="21">
        <f>IF(OR($A39="",$A39&gt;TODAY()),"",SUM($B$15:$B39)-SUM($C$15:$C39))</f>
        <v/>
      </c>
      <c r="G39" s="16" t="n"/>
    </row>
    <row r="40">
      <c r="A40" s="18">
        <f>IF($B$11="","",DATE(YEAR($B$11),MONTH($B$11)+25,1))</f>
        <v/>
      </c>
      <c r="B40" s="19">
        <f>IF($A40="","",IF($G40&lt;&gt;"",$G40,$B39))</f>
        <v/>
      </c>
      <c r="C40" s="16" t="n"/>
      <c r="D40" s="20" t="n"/>
      <c r="E40" s="7" t="n"/>
      <c r="F40" s="21">
        <f>IF(OR($A40="",$A40&gt;TODAY()),"",SUM($B$15:$B40)-SUM($C$15:$C40))</f>
        <v/>
      </c>
      <c r="G40" s="16" t="n"/>
    </row>
    <row r="41">
      <c r="A41" s="18">
        <f>IF($B$11="","",DATE(YEAR($B$11),MONTH($B$11)+26,1))</f>
        <v/>
      </c>
      <c r="B41" s="19">
        <f>IF($A41="","",IF($G41&lt;&gt;"",$G41,$B40))</f>
        <v/>
      </c>
      <c r="C41" s="16" t="n"/>
      <c r="D41" s="20" t="n"/>
      <c r="E41" s="7" t="n"/>
      <c r="F41" s="21">
        <f>IF(OR($A41="",$A41&gt;TODAY()),"",SUM($B$15:$B41)-SUM($C$15:$C41))</f>
        <v/>
      </c>
      <c r="G41" s="16" t="n"/>
    </row>
    <row r="42">
      <c r="A42" s="18">
        <f>IF($B$11="","",DATE(YEAR($B$11),MONTH($B$11)+27,1))</f>
        <v/>
      </c>
      <c r="B42" s="19">
        <f>IF($A42="","",IF($G42&lt;&gt;"",$G42,$B41))</f>
        <v/>
      </c>
      <c r="C42" s="16" t="n"/>
      <c r="D42" s="20" t="n"/>
      <c r="E42" s="7" t="n"/>
      <c r="F42" s="21">
        <f>IF(OR($A42="",$A42&gt;TODAY()),"",SUM($B$15:$B42)-SUM($C$15:$C42))</f>
        <v/>
      </c>
      <c r="G42" s="16" t="n"/>
    </row>
    <row r="43">
      <c r="A43" s="18">
        <f>IF($B$11="","",DATE(YEAR($B$11),MONTH($B$11)+28,1))</f>
        <v/>
      </c>
      <c r="B43" s="19">
        <f>IF($A43="","",IF($G43&lt;&gt;"",$G43,$B42))</f>
        <v/>
      </c>
      <c r="C43" s="16" t="n"/>
      <c r="D43" s="20" t="n"/>
      <c r="E43" s="7" t="n"/>
      <c r="F43" s="21">
        <f>IF(OR($A43="",$A43&gt;TODAY()),"",SUM($B$15:$B43)-SUM($C$15:$C43))</f>
        <v/>
      </c>
      <c r="G43" s="16" t="n"/>
    </row>
    <row r="44">
      <c r="A44" s="18">
        <f>IF($B$11="","",DATE(YEAR($B$11),MONTH($B$11)+29,1))</f>
        <v/>
      </c>
      <c r="B44" s="19">
        <f>IF($A44="","",IF($G44&lt;&gt;"",$G44,$B43))</f>
        <v/>
      </c>
      <c r="C44" s="16" t="n"/>
      <c r="D44" s="20" t="n"/>
      <c r="E44" s="7" t="n"/>
      <c r="F44" s="21">
        <f>IF(OR($A44="",$A44&gt;TODAY()),"",SUM($B$15:$B44)-SUM($C$15:$C44))</f>
        <v/>
      </c>
      <c r="G44" s="16" t="n"/>
    </row>
    <row r="45">
      <c r="A45" s="18">
        <f>IF($B$11="","",DATE(YEAR($B$11),MONTH($B$11)+30,1))</f>
        <v/>
      </c>
      <c r="B45" s="19">
        <f>IF($A45="","",IF($G45&lt;&gt;"",$G45,$B44))</f>
        <v/>
      </c>
      <c r="C45" s="16" t="n"/>
      <c r="D45" s="20" t="n"/>
      <c r="E45" s="7" t="n"/>
      <c r="F45" s="21">
        <f>IF(OR($A45="",$A45&gt;TODAY()),"",SUM($B$15:$B45)-SUM($C$15:$C45))</f>
        <v/>
      </c>
      <c r="G45" s="16" t="n"/>
    </row>
    <row r="46">
      <c r="A46" s="18">
        <f>IF($B$11="","",DATE(YEAR($B$11),MONTH($B$11)+31,1))</f>
        <v/>
      </c>
      <c r="B46" s="19">
        <f>IF($A46="","",IF($G46&lt;&gt;"",$G46,$B45))</f>
        <v/>
      </c>
      <c r="C46" s="16" t="n"/>
      <c r="D46" s="20" t="n"/>
      <c r="E46" s="7" t="n"/>
      <c r="F46" s="21">
        <f>IF(OR($A46="",$A46&gt;TODAY()),"",SUM($B$15:$B46)-SUM($C$15:$C46))</f>
        <v/>
      </c>
      <c r="G46" s="16" t="n"/>
    </row>
    <row r="47">
      <c r="A47" s="18">
        <f>IF($B$11="","",DATE(YEAR($B$11),MONTH($B$11)+32,1))</f>
        <v/>
      </c>
      <c r="B47" s="19">
        <f>IF($A47="","",IF($G47&lt;&gt;"",$G47,$B46))</f>
        <v/>
      </c>
      <c r="C47" s="16" t="n"/>
      <c r="D47" s="20" t="n"/>
      <c r="E47" s="7" t="n"/>
      <c r="F47" s="21">
        <f>IF(OR($A47="",$A47&gt;TODAY()),"",SUM($B$15:$B47)-SUM($C$15:$C47))</f>
        <v/>
      </c>
      <c r="G47" s="16" t="n"/>
    </row>
    <row r="48">
      <c r="A48" s="18">
        <f>IF($B$11="","",DATE(YEAR($B$11),MONTH($B$11)+33,1))</f>
        <v/>
      </c>
      <c r="B48" s="19">
        <f>IF($A48="","",IF($G48&lt;&gt;"",$G48,$B47))</f>
        <v/>
      </c>
      <c r="C48" s="16" t="n"/>
      <c r="D48" s="20" t="n"/>
      <c r="E48" s="7" t="n"/>
      <c r="F48" s="21">
        <f>IF(OR($A48="",$A48&gt;TODAY()),"",SUM($B$15:$B48)-SUM($C$15:$C48))</f>
        <v/>
      </c>
      <c r="G48" s="16" t="n"/>
    </row>
    <row r="49">
      <c r="A49" s="18">
        <f>IF($B$11="","",DATE(YEAR($B$11),MONTH($B$11)+34,1))</f>
        <v/>
      </c>
      <c r="B49" s="19">
        <f>IF($A49="","",IF($G49&lt;&gt;"",$G49,$B48))</f>
        <v/>
      </c>
      <c r="C49" s="16" t="n"/>
      <c r="D49" s="20" t="n"/>
      <c r="E49" s="7" t="n"/>
      <c r="F49" s="21">
        <f>IF(OR($A49="",$A49&gt;TODAY()),"",SUM($B$15:$B49)-SUM($C$15:$C49))</f>
        <v/>
      </c>
      <c r="G49" s="16" t="n"/>
    </row>
    <row r="50">
      <c r="A50" s="18">
        <f>IF($B$11="","",DATE(YEAR($B$11),MONTH($B$11)+35,1))</f>
        <v/>
      </c>
      <c r="B50" s="19">
        <f>IF($A50="","",IF($G50&lt;&gt;"",$G50,$B49))</f>
        <v/>
      </c>
      <c r="C50" s="16" t="n"/>
      <c r="D50" s="20" t="n"/>
      <c r="E50" s="7" t="n"/>
      <c r="F50" s="21">
        <f>IF(OR($A50="",$A50&gt;TODAY()),"",SUM($B$15:$B50)-SUM($C$15:$C50))</f>
        <v/>
      </c>
      <c r="G50" s="16" t="n"/>
    </row>
    <row r="51">
      <c r="A51" s="18">
        <f>IF($B$11="","",DATE(YEAR($B$11),MONTH($B$11)+36,1))</f>
        <v/>
      </c>
      <c r="B51" s="19">
        <f>IF($A51="","",IF($G51&lt;&gt;"",$G51,$B50))</f>
        <v/>
      </c>
      <c r="C51" s="16" t="n"/>
      <c r="D51" s="20" t="n"/>
      <c r="E51" s="7" t="n"/>
      <c r="F51" s="21">
        <f>IF(OR($A51="",$A51&gt;TODAY()),"",SUM($B$15:$B51)-SUM($C$15:$C51))</f>
        <v/>
      </c>
      <c r="G51" s="16" t="n"/>
    </row>
    <row r="52">
      <c r="A52" s="18">
        <f>IF($B$11="","",DATE(YEAR($B$11),MONTH($B$11)+37,1))</f>
        <v/>
      </c>
      <c r="B52" s="19">
        <f>IF($A52="","",IF($G52&lt;&gt;"",$G52,$B51))</f>
        <v/>
      </c>
      <c r="C52" s="16" t="n"/>
      <c r="D52" s="20" t="n"/>
      <c r="E52" s="7" t="n"/>
      <c r="F52" s="21">
        <f>IF(OR($A52="",$A52&gt;TODAY()),"",SUM($B$15:$B52)-SUM($C$15:$C52))</f>
        <v/>
      </c>
      <c r="G52" s="16" t="n"/>
    </row>
    <row r="53">
      <c r="A53" s="18">
        <f>IF($B$11="","",DATE(YEAR($B$11),MONTH($B$11)+38,1))</f>
        <v/>
      </c>
      <c r="B53" s="19">
        <f>IF($A53="","",IF($G53&lt;&gt;"",$G53,$B52))</f>
        <v/>
      </c>
      <c r="C53" s="16" t="n"/>
      <c r="D53" s="20" t="n"/>
      <c r="E53" s="7" t="n"/>
      <c r="F53" s="21">
        <f>IF(OR($A53="",$A53&gt;TODAY()),"",SUM($B$15:$B53)-SUM($C$15:$C53))</f>
        <v/>
      </c>
      <c r="G53" s="16" t="n"/>
    </row>
    <row r="54">
      <c r="A54" s="18">
        <f>IF($B$11="","",DATE(YEAR($B$11),MONTH($B$11)+39,1))</f>
        <v/>
      </c>
      <c r="B54" s="19">
        <f>IF($A54="","",IF($G54&lt;&gt;"",$G54,$B53))</f>
        <v/>
      </c>
      <c r="C54" s="16" t="n"/>
      <c r="D54" s="20" t="n"/>
      <c r="E54" s="7" t="n"/>
      <c r="F54" s="21">
        <f>IF(OR($A54="",$A54&gt;TODAY()),"",SUM($B$15:$B54)-SUM($C$15:$C54))</f>
        <v/>
      </c>
      <c r="G54" s="16" t="n"/>
    </row>
    <row r="55">
      <c r="A55" s="18">
        <f>IF($B$11="","",DATE(YEAR($B$11),MONTH($B$11)+40,1))</f>
        <v/>
      </c>
      <c r="B55" s="19">
        <f>IF($A55="","",IF($G55&lt;&gt;"",$G55,$B54))</f>
        <v/>
      </c>
      <c r="C55" s="16" t="n"/>
      <c r="D55" s="20" t="n"/>
      <c r="E55" s="7" t="n"/>
      <c r="F55" s="21">
        <f>IF(OR($A55="",$A55&gt;TODAY()),"",SUM($B$15:$B55)-SUM($C$15:$C55))</f>
        <v/>
      </c>
      <c r="G55" s="16" t="n"/>
    </row>
    <row r="56">
      <c r="A56" s="18">
        <f>IF($B$11="","",DATE(YEAR($B$11),MONTH($B$11)+41,1))</f>
        <v/>
      </c>
      <c r="B56" s="19">
        <f>IF($A56="","",IF($G56&lt;&gt;"",$G56,$B55))</f>
        <v/>
      </c>
      <c r="C56" s="16" t="n"/>
      <c r="D56" s="20" t="n"/>
      <c r="E56" s="7" t="n"/>
      <c r="F56" s="21">
        <f>IF(OR($A56="",$A56&gt;TODAY()),"",SUM($B$15:$B56)-SUM($C$15:$C56))</f>
        <v/>
      </c>
      <c r="G56" s="16" t="n"/>
    </row>
    <row r="57">
      <c r="A57" s="18">
        <f>IF($B$11="","",DATE(YEAR($B$11),MONTH($B$11)+42,1))</f>
        <v/>
      </c>
      <c r="B57" s="19">
        <f>IF($A57="","",IF($G57&lt;&gt;"",$G57,$B56))</f>
        <v/>
      </c>
      <c r="C57" s="16" t="n"/>
      <c r="D57" s="20" t="n"/>
      <c r="E57" s="7" t="n"/>
      <c r="F57" s="21">
        <f>IF(OR($A57="",$A57&gt;TODAY()),"",SUM($B$15:$B57)-SUM($C$15:$C57))</f>
        <v/>
      </c>
      <c r="G57" s="16" t="n"/>
    </row>
    <row r="58">
      <c r="A58" s="18">
        <f>IF($B$11="","",DATE(YEAR($B$11),MONTH($B$11)+43,1))</f>
        <v/>
      </c>
      <c r="B58" s="19">
        <f>IF($A58="","",IF($G58&lt;&gt;"",$G58,$B57))</f>
        <v/>
      </c>
      <c r="C58" s="16" t="n"/>
      <c r="D58" s="20" t="n"/>
      <c r="E58" s="7" t="n"/>
      <c r="F58" s="21">
        <f>IF(OR($A58="",$A58&gt;TODAY()),"",SUM($B$15:$B58)-SUM($C$15:$C58))</f>
        <v/>
      </c>
      <c r="G58" s="16" t="n"/>
    </row>
    <row r="59">
      <c r="A59" s="18">
        <f>IF($B$11="","",DATE(YEAR($B$11),MONTH($B$11)+44,1))</f>
        <v/>
      </c>
      <c r="B59" s="19">
        <f>IF($A59="","",IF($G59&lt;&gt;"",$G59,$B58))</f>
        <v/>
      </c>
      <c r="C59" s="16" t="n"/>
      <c r="D59" s="20" t="n"/>
      <c r="E59" s="7" t="n"/>
      <c r="F59" s="21">
        <f>IF(OR($A59="",$A59&gt;TODAY()),"",SUM($B$15:$B59)-SUM($C$15:$C59))</f>
        <v/>
      </c>
      <c r="G59" s="16" t="n"/>
    </row>
    <row r="60">
      <c r="A60" s="18">
        <f>IF($B$11="","",DATE(YEAR($B$11),MONTH($B$11)+45,1))</f>
        <v/>
      </c>
      <c r="B60" s="19">
        <f>IF($A60="","",IF($G60&lt;&gt;"",$G60,$B59))</f>
        <v/>
      </c>
      <c r="C60" s="16" t="n"/>
      <c r="D60" s="20" t="n"/>
      <c r="E60" s="7" t="n"/>
      <c r="F60" s="21">
        <f>IF(OR($A60="",$A60&gt;TODAY()),"",SUM($B$15:$B60)-SUM($C$15:$C60))</f>
        <v/>
      </c>
      <c r="G60" s="16" t="n"/>
    </row>
    <row r="61">
      <c r="A61" s="18">
        <f>IF($B$11="","",DATE(YEAR($B$11),MONTH($B$11)+46,1))</f>
        <v/>
      </c>
      <c r="B61" s="19">
        <f>IF($A61="","",IF($G61&lt;&gt;"",$G61,$B60))</f>
        <v/>
      </c>
      <c r="C61" s="16" t="n"/>
      <c r="D61" s="20" t="n"/>
      <c r="E61" s="7" t="n"/>
      <c r="F61" s="21">
        <f>IF(OR($A61="",$A61&gt;TODAY()),"",SUM($B$15:$B61)-SUM($C$15:$C61))</f>
        <v/>
      </c>
      <c r="G61" s="16" t="n"/>
    </row>
    <row r="62">
      <c r="A62" s="18">
        <f>IF($B$11="","",DATE(YEAR($B$11),MONTH($B$11)+47,1))</f>
        <v/>
      </c>
      <c r="B62" s="19">
        <f>IF($A62="","",IF($G62&lt;&gt;"",$G62,$B61))</f>
        <v/>
      </c>
      <c r="C62" s="16" t="n"/>
      <c r="D62" s="20" t="n"/>
      <c r="E62" s="7" t="n"/>
      <c r="F62" s="21">
        <f>IF(OR($A62="",$A62&gt;TODAY()),"",SUM($B$15:$B62)-SUM($C$15:$C62))</f>
        <v/>
      </c>
      <c r="G62" s="16" t="n"/>
    </row>
    <row r="63">
      <c r="A63" s="18">
        <f>IF($B$11="","",DATE(YEAR($B$11),MONTH($B$11)+48,1))</f>
        <v/>
      </c>
      <c r="B63" s="19">
        <f>IF($A63="","",IF($G63&lt;&gt;"",$G63,$B62))</f>
        <v/>
      </c>
      <c r="C63" s="16" t="n"/>
      <c r="D63" s="20" t="n"/>
      <c r="E63" s="7" t="n"/>
      <c r="F63" s="21">
        <f>IF(OR($A63="",$A63&gt;TODAY()),"",SUM($B$15:$B63)-SUM($C$15:$C63))</f>
        <v/>
      </c>
      <c r="G63" s="16" t="n"/>
    </row>
    <row r="64">
      <c r="A64" s="18">
        <f>IF($B$11="","",DATE(YEAR($B$11),MONTH($B$11)+49,1))</f>
        <v/>
      </c>
      <c r="B64" s="19">
        <f>IF($A64="","",IF($G64&lt;&gt;"",$G64,$B63))</f>
        <v/>
      </c>
      <c r="C64" s="16" t="n"/>
      <c r="D64" s="20" t="n"/>
      <c r="E64" s="7" t="n"/>
      <c r="F64" s="21">
        <f>IF(OR($A64="",$A64&gt;TODAY()),"",SUM($B$15:$B64)-SUM($C$15:$C64))</f>
        <v/>
      </c>
      <c r="G64" s="16" t="n"/>
    </row>
    <row r="65">
      <c r="A65" s="18">
        <f>IF($B$11="","",DATE(YEAR($B$11),MONTH($B$11)+50,1))</f>
        <v/>
      </c>
      <c r="B65" s="19">
        <f>IF($A65="","",IF($G65&lt;&gt;"",$G65,$B64))</f>
        <v/>
      </c>
      <c r="C65" s="16" t="n"/>
      <c r="D65" s="20" t="n"/>
      <c r="E65" s="7" t="n"/>
      <c r="F65" s="21">
        <f>IF(OR($A65="",$A65&gt;TODAY()),"",SUM($B$15:$B65)-SUM($C$15:$C65))</f>
        <v/>
      </c>
      <c r="G65" s="16" t="n"/>
    </row>
    <row r="66">
      <c r="A66" s="18">
        <f>IF($B$11="","",DATE(YEAR($B$11),MONTH($B$11)+51,1))</f>
        <v/>
      </c>
      <c r="B66" s="19">
        <f>IF($A66="","",IF($G66&lt;&gt;"",$G66,$B65))</f>
        <v/>
      </c>
      <c r="C66" s="16" t="n"/>
      <c r="D66" s="20" t="n"/>
      <c r="E66" s="7" t="n"/>
      <c r="F66" s="21">
        <f>IF(OR($A66="",$A66&gt;TODAY()),"",SUM($B$15:$B66)-SUM($C$15:$C66))</f>
        <v/>
      </c>
      <c r="G66" s="16" t="n"/>
    </row>
    <row r="67">
      <c r="A67" s="18">
        <f>IF($B$11="","",DATE(YEAR($B$11),MONTH($B$11)+52,1))</f>
        <v/>
      </c>
      <c r="B67" s="19">
        <f>IF($A67="","",IF($G67&lt;&gt;"",$G67,$B66))</f>
        <v/>
      </c>
      <c r="C67" s="16" t="n"/>
      <c r="D67" s="20" t="n"/>
      <c r="E67" s="7" t="n"/>
      <c r="F67" s="21">
        <f>IF(OR($A67="",$A67&gt;TODAY()),"",SUM($B$15:$B67)-SUM($C$15:$C67))</f>
        <v/>
      </c>
      <c r="G67" s="16" t="n"/>
    </row>
    <row r="68">
      <c r="A68" s="18">
        <f>IF($B$11="","",DATE(YEAR($B$11),MONTH($B$11)+53,1))</f>
        <v/>
      </c>
      <c r="B68" s="19">
        <f>IF($A68="","",IF($G68&lt;&gt;"",$G68,$B67))</f>
        <v/>
      </c>
      <c r="C68" s="16" t="n"/>
      <c r="D68" s="20" t="n"/>
      <c r="E68" s="7" t="n"/>
      <c r="F68" s="21">
        <f>IF(OR($A68="",$A68&gt;TODAY()),"",SUM($B$15:$B68)-SUM($C$15:$C68))</f>
        <v/>
      </c>
      <c r="G68" s="16" t="n"/>
    </row>
    <row r="69">
      <c r="A69" s="18">
        <f>IF($B$11="","",DATE(YEAR($B$11),MONTH($B$11)+54,1))</f>
        <v/>
      </c>
      <c r="B69" s="19">
        <f>IF($A69="","",IF($G69&lt;&gt;"",$G69,$B68))</f>
        <v/>
      </c>
      <c r="C69" s="16" t="n"/>
      <c r="D69" s="20" t="n"/>
      <c r="E69" s="7" t="n"/>
      <c r="F69" s="21">
        <f>IF(OR($A69="",$A69&gt;TODAY()),"",SUM($B$15:$B69)-SUM($C$15:$C69))</f>
        <v/>
      </c>
      <c r="G69" s="16" t="n"/>
    </row>
    <row r="70">
      <c r="A70" s="18">
        <f>IF($B$11="","",DATE(YEAR($B$11),MONTH($B$11)+55,1))</f>
        <v/>
      </c>
      <c r="B70" s="19">
        <f>IF($A70="","",IF($G70&lt;&gt;"",$G70,$B69))</f>
        <v/>
      </c>
      <c r="C70" s="16" t="n"/>
      <c r="D70" s="20" t="n"/>
      <c r="E70" s="7" t="n"/>
      <c r="F70" s="21">
        <f>IF(OR($A70="",$A70&gt;TODAY()),"",SUM($B$15:$B70)-SUM($C$15:$C70))</f>
        <v/>
      </c>
      <c r="G70" s="16" t="n"/>
    </row>
    <row r="71">
      <c r="A71" s="18">
        <f>IF($B$11="","",DATE(YEAR($B$11),MONTH($B$11)+56,1))</f>
        <v/>
      </c>
      <c r="B71" s="19">
        <f>IF($A71="","",IF($G71&lt;&gt;"",$G71,$B70))</f>
        <v/>
      </c>
      <c r="C71" s="16" t="n"/>
      <c r="D71" s="20" t="n"/>
      <c r="E71" s="7" t="n"/>
      <c r="F71" s="21">
        <f>IF(OR($A71="",$A71&gt;TODAY()),"",SUM($B$15:$B71)-SUM($C$15:$C71))</f>
        <v/>
      </c>
      <c r="G71" s="16" t="n"/>
    </row>
    <row r="72">
      <c r="A72" s="18">
        <f>IF($B$11="","",DATE(YEAR($B$11),MONTH($B$11)+57,1))</f>
        <v/>
      </c>
      <c r="B72" s="19">
        <f>IF($A72="","",IF($G72&lt;&gt;"",$G72,$B71))</f>
        <v/>
      </c>
      <c r="C72" s="16" t="n"/>
      <c r="D72" s="20" t="n"/>
      <c r="E72" s="7" t="n"/>
      <c r="F72" s="21">
        <f>IF(OR($A72="",$A72&gt;TODAY()),"",SUM($B$15:$B72)-SUM($C$15:$C72))</f>
        <v/>
      </c>
      <c r="G72" s="16" t="n"/>
    </row>
    <row r="73">
      <c r="A73" s="18">
        <f>IF($B$11="","",DATE(YEAR($B$11),MONTH($B$11)+58,1))</f>
        <v/>
      </c>
      <c r="B73" s="19">
        <f>IF($A73="","",IF($G73&lt;&gt;"",$G73,$B72))</f>
        <v/>
      </c>
      <c r="C73" s="16" t="n"/>
      <c r="D73" s="20" t="n"/>
      <c r="E73" s="7" t="n"/>
      <c r="F73" s="21">
        <f>IF(OR($A73="",$A73&gt;TODAY()),"",SUM($B$15:$B73)-SUM($C$15:$C73))</f>
        <v/>
      </c>
      <c r="G73" s="16" t="n"/>
    </row>
    <row r="74">
      <c r="A74" s="18">
        <f>IF($B$11="","",DATE(YEAR($B$11),MONTH($B$11)+59,1))</f>
        <v/>
      </c>
      <c r="B74" s="19">
        <f>IF($A74="","",IF($G74&lt;&gt;"",$G74,$B73))</f>
        <v/>
      </c>
      <c r="C74" s="16" t="n"/>
      <c r="D74" s="20" t="n"/>
      <c r="E74" s="7" t="n"/>
      <c r="F74" s="21">
        <f>IF(OR($A74="",$A74&gt;TODAY()),"",SUM($B$15:$B74)-SUM($C$15:$C74))</f>
        <v/>
      </c>
      <c r="G74" s="16" t="n"/>
    </row>
    <row r="75">
      <c r="A75" s="18">
        <f>IF($B$11="","",DATE(YEAR($B$11),MONTH($B$11)+60,1))</f>
        <v/>
      </c>
      <c r="B75" s="19">
        <f>IF($A75="","",IF($G75&lt;&gt;"",$G75,$B74))</f>
        <v/>
      </c>
      <c r="C75" s="16" t="n"/>
      <c r="D75" s="20" t="n"/>
      <c r="E75" s="7" t="n"/>
      <c r="F75" s="21">
        <f>IF(OR($A75="",$A75&gt;TODAY()),"",SUM($B$15:$B75)-SUM($C$15:$C75))</f>
        <v/>
      </c>
      <c r="G75" s="16" t="n"/>
    </row>
    <row r="76">
      <c r="A76" s="18">
        <f>IF($B$11="","",DATE(YEAR($B$11),MONTH($B$11)+61,1))</f>
        <v/>
      </c>
      <c r="B76" s="19">
        <f>IF($A76="","",IF($G76&lt;&gt;"",$G76,$B75))</f>
        <v/>
      </c>
      <c r="C76" s="16" t="n"/>
      <c r="D76" s="20" t="n"/>
      <c r="E76" s="7" t="n"/>
      <c r="F76" s="21">
        <f>IF(OR($A76="",$A76&gt;TODAY()),"",SUM($B$15:$B76)-SUM($C$15:$C76))</f>
        <v/>
      </c>
      <c r="G76" s="16" t="n"/>
    </row>
    <row r="77">
      <c r="A77" s="18">
        <f>IF($B$11="","",DATE(YEAR($B$11),MONTH($B$11)+62,1))</f>
        <v/>
      </c>
      <c r="B77" s="19">
        <f>IF($A77="","",IF($G77&lt;&gt;"",$G77,$B76))</f>
        <v/>
      </c>
      <c r="C77" s="16" t="n"/>
      <c r="D77" s="20" t="n"/>
      <c r="E77" s="7" t="n"/>
      <c r="F77" s="21">
        <f>IF(OR($A77="",$A77&gt;TODAY()),"",SUM($B$15:$B77)-SUM($C$15:$C77))</f>
        <v/>
      </c>
      <c r="G77" s="16" t="n"/>
    </row>
    <row r="78">
      <c r="A78" s="18">
        <f>IF($B$11="","",DATE(YEAR($B$11),MONTH($B$11)+63,1))</f>
        <v/>
      </c>
      <c r="B78" s="19">
        <f>IF($A78="","",IF($G78&lt;&gt;"",$G78,$B77))</f>
        <v/>
      </c>
      <c r="C78" s="16" t="n"/>
      <c r="D78" s="20" t="n"/>
      <c r="E78" s="7" t="n"/>
      <c r="F78" s="21">
        <f>IF(OR($A78="",$A78&gt;TODAY()),"",SUM($B$15:$B78)-SUM($C$15:$C78))</f>
        <v/>
      </c>
      <c r="G78" s="16" t="n"/>
    </row>
    <row r="79">
      <c r="A79" s="18">
        <f>IF($B$11="","",DATE(YEAR($B$11),MONTH($B$11)+64,1))</f>
        <v/>
      </c>
      <c r="B79" s="19">
        <f>IF($A79="","",IF($G79&lt;&gt;"",$G79,$B78))</f>
        <v/>
      </c>
      <c r="C79" s="16" t="n"/>
      <c r="D79" s="20" t="n"/>
      <c r="E79" s="7" t="n"/>
      <c r="F79" s="21">
        <f>IF(OR($A79="",$A79&gt;TODAY()),"",SUM($B$15:$B79)-SUM($C$15:$C79))</f>
        <v/>
      </c>
      <c r="G79" s="16" t="n"/>
    </row>
    <row r="80">
      <c r="A80" s="18">
        <f>IF($B$11="","",DATE(YEAR($B$11),MONTH($B$11)+65,1))</f>
        <v/>
      </c>
      <c r="B80" s="19">
        <f>IF($A80="","",IF($G80&lt;&gt;"",$G80,$B79))</f>
        <v/>
      </c>
      <c r="C80" s="16" t="n"/>
      <c r="D80" s="20" t="n"/>
      <c r="E80" s="7" t="n"/>
      <c r="F80" s="21">
        <f>IF(OR($A80="",$A80&gt;TODAY()),"",SUM($B$15:$B80)-SUM($C$15:$C80))</f>
        <v/>
      </c>
      <c r="G80" s="16" t="n"/>
    </row>
    <row r="81">
      <c r="A81" s="18">
        <f>IF($B$11="","",DATE(YEAR($B$11),MONTH($B$11)+66,1))</f>
        <v/>
      </c>
      <c r="B81" s="19">
        <f>IF($A81="","",IF($G81&lt;&gt;"",$G81,$B80))</f>
        <v/>
      </c>
      <c r="C81" s="16" t="n"/>
      <c r="D81" s="20" t="n"/>
      <c r="E81" s="7" t="n"/>
      <c r="F81" s="21">
        <f>IF(OR($A81="",$A81&gt;TODAY()),"",SUM($B$15:$B81)-SUM($C$15:$C81))</f>
        <v/>
      </c>
      <c r="G81" s="16" t="n"/>
    </row>
    <row r="82">
      <c r="A82" s="18">
        <f>IF($B$11="","",DATE(YEAR($B$11),MONTH($B$11)+67,1))</f>
        <v/>
      </c>
      <c r="B82" s="19">
        <f>IF($A82="","",IF($G82&lt;&gt;"",$G82,$B81))</f>
        <v/>
      </c>
      <c r="C82" s="16" t="n"/>
      <c r="D82" s="20" t="n"/>
      <c r="E82" s="7" t="n"/>
      <c r="F82" s="21">
        <f>IF(OR($A82="",$A82&gt;TODAY()),"",SUM($B$15:$B82)-SUM($C$15:$C82))</f>
        <v/>
      </c>
      <c r="G82" s="16" t="n"/>
    </row>
    <row r="83">
      <c r="A83" s="18">
        <f>IF($B$11="","",DATE(YEAR($B$11),MONTH($B$11)+68,1))</f>
        <v/>
      </c>
      <c r="B83" s="19">
        <f>IF($A83="","",IF($G83&lt;&gt;"",$G83,$B82))</f>
        <v/>
      </c>
      <c r="C83" s="16" t="n"/>
      <c r="D83" s="20" t="n"/>
      <c r="E83" s="7" t="n"/>
      <c r="F83" s="21">
        <f>IF(OR($A83="",$A83&gt;TODAY()),"",SUM($B$15:$B83)-SUM($C$15:$C83))</f>
        <v/>
      </c>
      <c r="G83" s="16" t="n"/>
    </row>
    <row r="84">
      <c r="A84" s="18">
        <f>IF($B$11="","",DATE(YEAR($B$11),MONTH($B$11)+69,1))</f>
        <v/>
      </c>
      <c r="B84" s="19">
        <f>IF($A84="","",IF($G84&lt;&gt;"",$G84,$B83))</f>
        <v/>
      </c>
      <c r="C84" s="16" t="n"/>
      <c r="D84" s="20" t="n"/>
      <c r="E84" s="7" t="n"/>
      <c r="F84" s="21">
        <f>IF(OR($A84="",$A84&gt;TODAY()),"",SUM($B$15:$B84)-SUM($C$15:$C84))</f>
        <v/>
      </c>
      <c r="G84" s="16" t="n"/>
    </row>
    <row r="85">
      <c r="A85" s="18">
        <f>IF($B$11="","",DATE(YEAR($B$11),MONTH($B$11)+70,1))</f>
        <v/>
      </c>
      <c r="B85" s="19">
        <f>IF($A85="","",IF($G85&lt;&gt;"",$G85,$B84))</f>
        <v/>
      </c>
      <c r="C85" s="16" t="n"/>
      <c r="D85" s="20" t="n"/>
      <c r="E85" s="7" t="n"/>
      <c r="F85" s="21">
        <f>IF(OR($A85="",$A85&gt;TODAY()),"",SUM($B$15:$B85)-SUM($C$15:$C85))</f>
        <v/>
      </c>
      <c r="G85" s="16" t="n"/>
    </row>
    <row r="86">
      <c r="A86" s="18">
        <f>IF($B$11="","",DATE(YEAR($B$11),MONTH($B$11)+71,1))</f>
        <v/>
      </c>
      <c r="B86" s="19">
        <f>IF($A86="","",IF($G86&lt;&gt;"",$G86,$B85))</f>
        <v/>
      </c>
      <c r="C86" s="16" t="n"/>
      <c r="D86" s="20" t="n"/>
      <c r="E86" s="7" t="n"/>
      <c r="F86" s="21">
        <f>IF(OR($A86="",$A86&gt;TODAY()),"",SUM($B$15:$B86)-SUM($C$15:$C86))</f>
        <v/>
      </c>
      <c r="G86" s="16" t="n"/>
    </row>
    <row r="87">
      <c r="A87" s="18">
        <f>IF($B$11="","",DATE(YEAR($B$11),MONTH($B$11)+72,1))</f>
        <v/>
      </c>
      <c r="B87" s="19">
        <f>IF($A87="","",IF($G87&lt;&gt;"",$G87,$B86))</f>
        <v/>
      </c>
      <c r="C87" s="16" t="n"/>
      <c r="D87" s="20" t="n"/>
      <c r="E87" s="7" t="n"/>
      <c r="F87" s="21">
        <f>IF(OR($A87="",$A87&gt;TODAY()),"",SUM($B$15:$B87)-SUM($C$15:$C87))</f>
        <v/>
      </c>
      <c r="G87" s="16" t="n"/>
    </row>
    <row r="88">
      <c r="A88" s="18">
        <f>IF($B$11="","",DATE(YEAR($B$11),MONTH($B$11)+73,1))</f>
        <v/>
      </c>
      <c r="B88" s="19">
        <f>IF($A88="","",IF($G88&lt;&gt;"",$G88,$B87))</f>
        <v/>
      </c>
      <c r="C88" s="16" t="n"/>
      <c r="D88" s="20" t="n"/>
      <c r="E88" s="7" t="n"/>
      <c r="F88" s="21">
        <f>IF(OR($A88="",$A88&gt;TODAY()),"",SUM($B$15:$B88)-SUM($C$15:$C88))</f>
        <v/>
      </c>
      <c r="G88" s="16" t="n"/>
    </row>
    <row r="89">
      <c r="A89" s="18">
        <f>IF($B$11="","",DATE(YEAR($B$11),MONTH($B$11)+74,1))</f>
        <v/>
      </c>
      <c r="B89" s="19">
        <f>IF($A89="","",IF($G89&lt;&gt;"",$G89,$B88))</f>
        <v/>
      </c>
      <c r="C89" s="16" t="n"/>
      <c r="D89" s="20" t="n"/>
      <c r="E89" s="7" t="n"/>
      <c r="F89" s="21">
        <f>IF(OR($A89="",$A89&gt;TODAY()),"",SUM($B$15:$B89)-SUM($C$15:$C89))</f>
        <v/>
      </c>
      <c r="G89" s="16" t="n"/>
    </row>
    <row r="90">
      <c r="A90" s="18">
        <f>IF($B$11="","",DATE(YEAR($B$11),MONTH($B$11)+75,1))</f>
        <v/>
      </c>
      <c r="B90" s="19">
        <f>IF($A90="","",IF($G90&lt;&gt;"",$G90,$B89))</f>
        <v/>
      </c>
      <c r="C90" s="16" t="n"/>
      <c r="D90" s="20" t="n"/>
      <c r="E90" s="7" t="n"/>
      <c r="F90" s="21">
        <f>IF(OR($A90="",$A90&gt;TODAY()),"",SUM($B$15:$B90)-SUM($C$15:$C90))</f>
        <v/>
      </c>
      <c r="G90" s="16" t="n"/>
    </row>
    <row r="91">
      <c r="A91" s="18">
        <f>IF($B$11="","",DATE(YEAR($B$11),MONTH($B$11)+76,1))</f>
        <v/>
      </c>
      <c r="B91" s="19">
        <f>IF($A91="","",IF($G91&lt;&gt;"",$G91,$B90))</f>
        <v/>
      </c>
      <c r="C91" s="16" t="n"/>
      <c r="D91" s="20" t="n"/>
      <c r="E91" s="7" t="n"/>
      <c r="F91" s="21">
        <f>IF(OR($A91="",$A91&gt;TODAY()),"",SUM($B$15:$B91)-SUM($C$15:$C91))</f>
        <v/>
      </c>
      <c r="G91" s="16" t="n"/>
    </row>
    <row r="92">
      <c r="A92" s="18">
        <f>IF($B$11="","",DATE(YEAR($B$11),MONTH($B$11)+77,1))</f>
        <v/>
      </c>
      <c r="B92" s="19">
        <f>IF($A92="","",IF($G92&lt;&gt;"",$G92,$B91))</f>
        <v/>
      </c>
      <c r="C92" s="16" t="n"/>
      <c r="D92" s="20" t="n"/>
      <c r="E92" s="7" t="n"/>
      <c r="F92" s="21">
        <f>IF(OR($A92="",$A92&gt;TODAY()),"",SUM($B$15:$B92)-SUM($C$15:$C92))</f>
        <v/>
      </c>
      <c r="G92" s="16" t="n"/>
    </row>
    <row r="93">
      <c r="A93" s="18">
        <f>IF($B$11="","",DATE(YEAR($B$11),MONTH($B$11)+78,1))</f>
        <v/>
      </c>
      <c r="B93" s="19">
        <f>IF($A93="","",IF($G93&lt;&gt;"",$G93,$B92))</f>
        <v/>
      </c>
      <c r="C93" s="16" t="n"/>
      <c r="D93" s="20" t="n"/>
      <c r="E93" s="7" t="n"/>
      <c r="F93" s="21">
        <f>IF(OR($A93="",$A93&gt;TODAY()),"",SUM($B$15:$B93)-SUM($C$15:$C93))</f>
        <v/>
      </c>
      <c r="G93" s="16" t="n"/>
    </row>
    <row r="94">
      <c r="A94" s="18">
        <f>IF($B$11="","",DATE(YEAR($B$11),MONTH($B$11)+79,1))</f>
        <v/>
      </c>
      <c r="B94" s="19">
        <f>IF($A94="","",IF($G94&lt;&gt;"",$G94,$B93))</f>
        <v/>
      </c>
      <c r="C94" s="16" t="n"/>
      <c r="D94" s="20" t="n"/>
      <c r="E94" s="7" t="n"/>
      <c r="F94" s="21">
        <f>IF(OR($A94="",$A94&gt;TODAY()),"",SUM($B$15:$B94)-SUM($C$15:$C94))</f>
        <v/>
      </c>
      <c r="G94" s="16" t="n"/>
    </row>
    <row r="95">
      <c r="A95" s="18">
        <f>IF($B$11="","",DATE(YEAR($B$11),MONTH($B$11)+80,1))</f>
        <v/>
      </c>
      <c r="B95" s="19">
        <f>IF($A95="","",IF($G95&lt;&gt;"",$G95,$B94))</f>
        <v/>
      </c>
      <c r="C95" s="16" t="n"/>
      <c r="D95" s="20" t="n"/>
      <c r="E95" s="7" t="n"/>
      <c r="F95" s="21">
        <f>IF(OR($A95="",$A95&gt;TODAY()),"",SUM($B$15:$B95)-SUM($C$15:$C95))</f>
        <v/>
      </c>
      <c r="G95" s="16" t="n"/>
    </row>
    <row r="96">
      <c r="A96" s="18">
        <f>IF($B$11="","",DATE(YEAR($B$11),MONTH($B$11)+81,1))</f>
        <v/>
      </c>
      <c r="B96" s="19">
        <f>IF($A96="","",IF($G96&lt;&gt;"",$G96,$B95))</f>
        <v/>
      </c>
      <c r="C96" s="16" t="n"/>
      <c r="D96" s="20" t="n"/>
      <c r="E96" s="7" t="n"/>
      <c r="F96" s="21">
        <f>IF(OR($A96="",$A96&gt;TODAY()),"",SUM($B$15:$B96)-SUM($C$15:$C96))</f>
        <v/>
      </c>
      <c r="G96" s="16" t="n"/>
    </row>
    <row r="97">
      <c r="A97" s="18">
        <f>IF($B$11="","",DATE(YEAR($B$11),MONTH($B$11)+82,1))</f>
        <v/>
      </c>
      <c r="B97" s="19">
        <f>IF($A97="","",IF($G97&lt;&gt;"",$G97,$B96))</f>
        <v/>
      </c>
      <c r="C97" s="16" t="n"/>
      <c r="D97" s="20" t="n"/>
      <c r="E97" s="7" t="n"/>
      <c r="F97" s="21">
        <f>IF(OR($A97="",$A97&gt;TODAY()),"",SUM($B$15:$B97)-SUM($C$15:$C97))</f>
        <v/>
      </c>
      <c r="G97" s="16" t="n"/>
    </row>
    <row r="98">
      <c r="A98" s="18">
        <f>IF($B$11="","",DATE(YEAR($B$11),MONTH($B$11)+83,1))</f>
        <v/>
      </c>
      <c r="B98" s="19">
        <f>IF($A98="","",IF($G98&lt;&gt;"",$G98,$B97))</f>
        <v/>
      </c>
      <c r="C98" s="16" t="n"/>
      <c r="D98" s="20" t="n"/>
      <c r="E98" s="7" t="n"/>
      <c r="F98" s="21">
        <f>IF(OR($A98="",$A98&gt;TODAY()),"",SUM($B$15:$B98)-SUM($C$15:$C98))</f>
        <v/>
      </c>
      <c r="G98" s="16" t="n"/>
    </row>
    <row r="99">
      <c r="A99" s="18">
        <f>IF($B$11="","",DATE(YEAR($B$11),MONTH($B$11)+84,1))</f>
        <v/>
      </c>
      <c r="B99" s="19">
        <f>IF($A99="","",IF($G99&lt;&gt;"",$G99,$B98))</f>
        <v/>
      </c>
      <c r="C99" s="16" t="n"/>
      <c r="D99" s="20" t="n"/>
      <c r="E99" s="7" t="n"/>
      <c r="F99" s="21">
        <f>IF(OR($A99="",$A99&gt;TODAY()),"",SUM($B$15:$B99)-SUM($C$15:$C99))</f>
        <v/>
      </c>
      <c r="G99" s="16" t="n"/>
    </row>
    <row r="100">
      <c r="A100" s="18">
        <f>IF($B$11="","",DATE(YEAR($B$11),MONTH($B$11)+85,1))</f>
        <v/>
      </c>
      <c r="B100" s="19">
        <f>IF($A100="","",IF($G100&lt;&gt;"",$G100,$B99))</f>
        <v/>
      </c>
      <c r="C100" s="16" t="n"/>
      <c r="D100" s="20" t="n"/>
      <c r="E100" s="7" t="n"/>
      <c r="F100" s="21">
        <f>IF(OR($A100="",$A100&gt;TODAY()),"",SUM($B$15:$B100)-SUM($C$15:$C100))</f>
        <v/>
      </c>
      <c r="G100" s="16" t="n"/>
    </row>
    <row r="101">
      <c r="A101" s="18">
        <f>IF($B$11="","",DATE(YEAR($B$11),MONTH($B$11)+86,1))</f>
        <v/>
      </c>
      <c r="B101" s="19">
        <f>IF($A101="","",IF($G101&lt;&gt;"",$G101,$B100))</f>
        <v/>
      </c>
      <c r="C101" s="16" t="n"/>
      <c r="D101" s="20" t="n"/>
      <c r="E101" s="7" t="n"/>
      <c r="F101" s="21">
        <f>IF(OR($A101="",$A101&gt;TODAY()),"",SUM($B$15:$B101)-SUM($C$15:$C101))</f>
        <v/>
      </c>
      <c r="G101" s="16" t="n"/>
    </row>
    <row r="102">
      <c r="A102" s="18">
        <f>IF($B$11="","",DATE(YEAR($B$11),MONTH($B$11)+87,1))</f>
        <v/>
      </c>
      <c r="B102" s="19">
        <f>IF($A102="","",IF($G102&lt;&gt;"",$G102,$B101))</f>
        <v/>
      </c>
      <c r="C102" s="16" t="n"/>
      <c r="D102" s="20" t="n"/>
      <c r="E102" s="7" t="n"/>
      <c r="F102" s="21">
        <f>IF(OR($A102="",$A102&gt;TODAY()),"",SUM($B$15:$B102)-SUM($C$15:$C102))</f>
        <v/>
      </c>
      <c r="G102" s="16" t="n"/>
    </row>
    <row r="103">
      <c r="A103" s="18">
        <f>IF($B$11="","",DATE(YEAR($B$11),MONTH($B$11)+88,1))</f>
        <v/>
      </c>
      <c r="B103" s="19">
        <f>IF($A103="","",IF($G103&lt;&gt;"",$G103,$B102))</f>
        <v/>
      </c>
      <c r="C103" s="16" t="n"/>
      <c r="D103" s="20" t="n"/>
      <c r="E103" s="7" t="n"/>
      <c r="F103" s="21">
        <f>IF(OR($A103="",$A103&gt;TODAY()),"",SUM($B$15:$B103)-SUM($C$15:$C103))</f>
        <v/>
      </c>
      <c r="G103" s="16" t="n"/>
    </row>
    <row r="104">
      <c r="A104" s="18">
        <f>IF($B$11="","",DATE(YEAR($B$11),MONTH($B$11)+89,1))</f>
        <v/>
      </c>
      <c r="B104" s="19">
        <f>IF($A104="","",IF($G104&lt;&gt;"",$G104,$B103))</f>
        <v/>
      </c>
      <c r="C104" s="16" t="n"/>
      <c r="D104" s="20" t="n"/>
      <c r="E104" s="7" t="n"/>
      <c r="F104" s="21">
        <f>IF(OR($A104="",$A104&gt;TODAY()),"",SUM($B$15:$B104)-SUM($C$15:$C104))</f>
        <v/>
      </c>
      <c r="G104" s="16" t="n"/>
    </row>
    <row r="105">
      <c r="A105" s="18">
        <f>IF($B$11="","",DATE(YEAR($B$11),MONTH($B$11)+90,1))</f>
        <v/>
      </c>
      <c r="B105" s="19">
        <f>IF($A105="","",IF($G105&lt;&gt;"",$G105,$B104))</f>
        <v/>
      </c>
      <c r="C105" s="16" t="n"/>
      <c r="D105" s="20" t="n"/>
      <c r="E105" s="7" t="n"/>
      <c r="F105" s="21">
        <f>IF(OR($A105="",$A105&gt;TODAY()),"",SUM($B$15:$B105)-SUM($C$15:$C105))</f>
        <v/>
      </c>
      <c r="G105" s="16" t="n"/>
    </row>
    <row r="106">
      <c r="A106" s="18">
        <f>IF($B$11="","",DATE(YEAR($B$11),MONTH($B$11)+91,1))</f>
        <v/>
      </c>
      <c r="B106" s="19">
        <f>IF($A106="","",IF($G106&lt;&gt;"",$G106,$B105))</f>
        <v/>
      </c>
      <c r="C106" s="16" t="n"/>
      <c r="D106" s="20" t="n"/>
      <c r="E106" s="7" t="n"/>
      <c r="F106" s="21">
        <f>IF(OR($A106="",$A106&gt;TODAY()),"",SUM($B$15:$B106)-SUM($C$15:$C106))</f>
        <v/>
      </c>
      <c r="G106" s="16" t="n"/>
    </row>
    <row r="107">
      <c r="A107" s="18">
        <f>IF($B$11="","",DATE(YEAR($B$11),MONTH($B$11)+92,1))</f>
        <v/>
      </c>
      <c r="B107" s="19">
        <f>IF($A107="","",IF($G107&lt;&gt;"",$G107,$B106))</f>
        <v/>
      </c>
      <c r="C107" s="16" t="n"/>
      <c r="D107" s="20" t="n"/>
      <c r="E107" s="7" t="n"/>
      <c r="F107" s="21">
        <f>IF(OR($A107="",$A107&gt;TODAY()),"",SUM($B$15:$B107)-SUM($C$15:$C107))</f>
        <v/>
      </c>
      <c r="G107" s="16" t="n"/>
    </row>
    <row r="108">
      <c r="A108" s="18">
        <f>IF($B$11="","",DATE(YEAR($B$11),MONTH($B$11)+93,1))</f>
        <v/>
      </c>
      <c r="B108" s="19">
        <f>IF($A108="","",IF($G108&lt;&gt;"",$G108,$B107))</f>
        <v/>
      </c>
      <c r="C108" s="16" t="n"/>
      <c r="D108" s="20" t="n"/>
      <c r="E108" s="7" t="n"/>
      <c r="F108" s="21">
        <f>IF(OR($A108="",$A108&gt;TODAY()),"",SUM($B$15:$B108)-SUM($C$15:$C108))</f>
        <v/>
      </c>
      <c r="G108" s="16" t="n"/>
    </row>
    <row r="109">
      <c r="A109" s="18">
        <f>IF($B$11="","",DATE(YEAR($B$11),MONTH($B$11)+94,1))</f>
        <v/>
      </c>
      <c r="B109" s="19">
        <f>IF($A109="","",IF($G109&lt;&gt;"",$G109,$B108))</f>
        <v/>
      </c>
      <c r="C109" s="16" t="n"/>
      <c r="D109" s="20" t="n"/>
      <c r="E109" s="7" t="n"/>
      <c r="F109" s="21">
        <f>IF(OR($A109="",$A109&gt;TODAY()),"",SUM($B$15:$B109)-SUM($C$15:$C109))</f>
        <v/>
      </c>
      <c r="G109" s="16" t="n"/>
    </row>
    <row r="110">
      <c r="A110" s="18">
        <f>IF($B$11="","",DATE(YEAR($B$11),MONTH($B$11)+95,1))</f>
        <v/>
      </c>
      <c r="B110" s="19">
        <f>IF($A110="","",IF($G110&lt;&gt;"",$G110,$B109))</f>
        <v/>
      </c>
      <c r="C110" s="16" t="n"/>
      <c r="D110" s="20" t="n"/>
      <c r="E110" s="7" t="n"/>
      <c r="F110" s="21">
        <f>IF(OR($A110="",$A110&gt;TODAY()),"",SUM($B$15:$B110)-SUM($C$15:$C110))</f>
        <v/>
      </c>
      <c r="G110" s="16" t="n"/>
    </row>
    <row r="111">
      <c r="A111" s="18">
        <f>IF($B$11="","",DATE(YEAR($B$11),MONTH($B$11)+96,1))</f>
        <v/>
      </c>
      <c r="B111" s="19">
        <f>IF($A111="","",IF($G111&lt;&gt;"",$G111,$B110))</f>
        <v/>
      </c>
      <c r="C111" s="16" t="n"/>
      <c r="D111" s="20" t="n"/>
      <c r="E111" s="7" t="n"/>
      <c r="F111" s="21">
        <f>IF(OR($A111="",$A111&gt;TODAY()),"",SUM($B$15:$B111)-SUM($C$15:$C111))</f>
        <v/>
      </c>
      <c r="G111" s="16" t="n"/>
    </row>
    <row r="112">
      <c r="A112" s="18">
        <f>IF($B$11="","",DATE(YEAR($B$11),MONTH($B$11)+97,1))</f>
        <v/>
      </c>
      <c r="B112" s="19">
        <f>IF($A112="","",IF($G112&lt;&gt;"",$G112,$B111))</f>
        <v/>
      </c>
      <c r="C112" s="16" t="n"/>
      <c r="D112" s="20" t="n"/>
      <c r="E112" s="7" t="n"/>
      <c r="F112" s="21">
        <f>IF(OR($A112="",$A112&gt;TODAY()),"",SUM($B$15:$B112)-SUM($C$15:$C112))</f>
        <v/>
      </c>
      <c r="G112" s="16" t="n"/>
    </row>
    <row r="113">
      <c r="A113" s="18">
        <f>IF($B$11="","",DATE(YEAR($B$11),MONTH($B$11)+98,1))</f>
        <v/>
      </c>
      <c r="B113" s="19">
        <f>IF($A113="","",IF($G113&lt;&gt;"",$G113,$B112))</f>
        <v/>
      </c>
      <c r="C113" s="16" t="n"/>
      <c r="D113" s="20" t="n"/>
      <c r="E113" s="7" t="n"/>
      <c r="F113" s="21">
        <f>IF(OR($A113="",$A113&gt;TODAY()),"",SUM($B$15:$B113)-SUM($C$15:$C113))</f>
        <v/>
      </c>
      <c r="G113" s="16" t="n"/>
    </row>
    <row r="114">
      <c r="A114" s="18">
        <f>IF($B$11="","",DATE(YEAR($B$11),MONTH($B$11)+99,1))</f>
        <v/>
      </c>
      <c r="B114" s="19">
        <f>IF($A114="","",IF($G114&lt;&gt;"",$G114,$B113))</f>
        <v/>
      </c>
      <c r="C114" s="16" t="n"/>
      <c r="D114" s="20" t="n"/>
      <c r="E114" s="7" t="n"/>
      <c r="F114" s="21">
        <f>IF(OR($A114="",$A114&gt;TODAY()),"",SUM($B$15:$B114)-SUM($C$15:$C114))</f>
        <v/>
      </c>
      <c r="G114" s="16" t="n"/>
    </row>
    <row r="115">
      <c r="A115" s="18">
        <f>IF($B$11="","",DATE(YEAR($B$11),MONTH($B$11)+100,1))</f>
        <v/>
      </c>
      <c r="B115" s="19">
        <f>IF($A115="","",IF($G115&lt;&gt;"",$G115,$B114))</f>
        <v/>
      </c>
      <c r="C115" s="16" t="n"/>
      <c r="D115" s="20" t="n"/>
      <c r="E115" s="7" t="n"/>
      <c r="F115" s="21">
        <f>IF(OR($A115="",$A115&gt;TODAY()),"",SUM($B$15:$B115)-SUM($C$15:$C115))</f>
        <v/>
      </c>
      <c r="G115" s="16" t="n"/>
    </row>
    <row r="116">
      <c r="A116" s="18">
        <f>IF($B$11="","",DATE(YEAR($B$11),MONTH($B$11)+101,1))</f>
        <v/>
      </c>
      <c r="B116" s="19">
        <f>IF($A116="","",IF($G116&lt;&gt;"",$G116,$B115))</f>
        <v/>
      </c>
      <c r="C116" s="16" t="n"/>
      <c r="D116" s="20" t="n"/>
      <c r="E116" s="7" t="n"/>
      <c r="F116" s="21">
        <f>IF(OR($A116="",$A116&gt;TODAY()),"",SUM($B$15:$B116)-SUM($C$15:$C116))</f>
        <v/>
      </c>
      <c r="G116" s="16" t="n"/>
    </row>
    <row r="117">
      <c r="A117" s="18">
        <f>IF($B$11="","",DATE(YEAR($B$11),MONTH($B$11)+102,1))</f>
        <v/>
      </c>
      <c r="B117" s="19">
        <f>IF($A117="","",IF($G117&lt;&gt;"",$G117,$B116))</f>
        <v/>
      </c>
      <c r="C117" s="16" t="n"/>
      <c r="D117" s="20" t="n"/>
      <c r="E117" s="7" t="n"/>
      <c r="F117" s="21">
        <f>IF(OR($A117="",$A117&gt;TODAY()),"",SUM($B$15:$B117)-SUM($C$15:$C117))</f>
        <v/>
      </c>
      <c r="G117" s="16" t="n"/>
    </row>
    <row r="118">
      <c r="A118" s="18">
        <f>IF($B$11="","",DATE(YEAR($B$11),MONTH($B$11)+103,1))</f>
        <v/>
      </c>
      <c r="B118" s="19">
        <f>IF($A118="","",IF($G118&lt;&gt;"",$G118,$B117))</f>
        <v/>
      </c>
      <c r="C118" s="16" t="n"/>
      <c r="D118" s="20" t="n"/>
      <c r="E118" s="7" t="n"/>
      <c r="F118" s="21">
        <f>IF(OR($A118="",$A118&gt;TODAY()),"",SUM($B$15:$B118)-SUM($C$15:$C118))</f>
        <v/>
      </c>
      <c r="G118" s="16" t="n"/>
    </row>
    <row r="119">
      <c r="A119" s="18">
        <f>IF($B$11="","",DATE(YEAR($B$11),MONTH($B$11)+104,1))</f>
        <v/>
      </c>
      <c r="B119" s="19">
        <f>IF($A119="","",IF($G119&lt;&gt;"",$G119,$B118))</f>
        <v/>
      </c>
      <c r="C119" s="16" t="n"/>
      <c r="D119" s="20" t="n"/>
      <c r="E119" s="7" t="n"/>
      <c r="F119" s="21">
        <f>IF(OR($A119="",$A119&gt;TODAY()),"",SUM($B$15:$B119)-SUM($C$15:$C119))</f>
        <v/>
      </c>
      <c r="G119" s="16" t="n"/>
    </row>
    <row r="120">
      <c r="A120" s="18">
        <f>IF($B$11="","",DATE(YEAR($B$11),MONTH($B$11)+105,1))</f>
        <v/>
      </c>
      <c r="B120" s="19">
        <f>IF($A120="","",IF($G120&lt;&gt;"",$G120,$B119))</f>
        <v/>
      </c>
      <c r="C120" s="16" t="n"/>
      <c r="D120" s="20" t="n"/>
      <c r="E120" s="7" t="n"/>
      <c r="F120" s="21">
        <f>IF(OR($A120="",$A120&gt;TODAY()),"",SUM($B$15:$B120)-SUM($C$15:$C120))</f>
        <v/>
      </c>
      <c r="G120" s="16" t="n"/>
    </row>
    <row r="121">
      <c r="A121" s="18">
        <f>IF($B$11="","",DATE(YEAR($B$11),MONTH($B$11)+106,1))</f>
        <v/>
      </c>
      <c r="B121" s="19">
        <f>IF($A121="","",IF($G121&lt;&gt;"",$G121,$B120))</f>
        <v/>
      </c>
      <c r="C121" s="16" t="n"/>
      <c r="D121" s="20" t="n"/>
      <c r="E121" s="7" t="n"/>
      <c r="F121" s="21">
        <f>IF(OR($A121="",$A121&gt;TODAY()),"",SUM($B$15:$B121)-SUM($C$15:$C121))</f>
        <v/>
      </c>
      <c r="G121" s="16" t="n"/>
    </row>
    <row r="122">
      <c r="A122" s="18">
        <f>IF($B$11="","",DATE(YEAR($B$11),MONTH($B$11)+107,1))</f>
        <v/>
      </c>
      <c r="B122" s="19">
        <f>IF($A122="","",IF($G122&lt;&gt;"",$G122,$B121))</f>
        <v/>
      </c>
      <c r="C122" s="16" t="n"/>
      <c r="D122" s="20" t="n"/>
      <c r="E122" s="7" t="n"/>
      <c r="F122" s="21">
        <f>IF(OR($A122="",$A122&gt;TODAY()),"",SUM($B$15:$B122)-SUM($C$15:$C122))</f>
        <v/>
      </c>
      <c r="G122" s="16" t="n"/>
    </row>
    <row r="123">
      <c r="A123" s="18">
        <f>IF($B$11="","",DATE(YEAR($B$11),MONTH($B$11)+108,1))</f>
        <v/>
      </c>
      <c r="B123" s="19">
        <f>IF($A123="","",IF($G123&lt;&gt;"",$G123,$B122))</f>
        <v/>
      </c>
      <c r="C123" s="16" t="n"/>
      <c r="D123" s="20" t="n"/>
      <c r="E123" s="7" t="n"/>
      <c r="F123" s="21">
        <f>IF(OR($A123="",$A123&gt;TODAY()),"",SUM($B$15:$B123)-SUM($C$15:$C123))</f>
        <v/>
      </c>
      <c r="G123" s="16" t="n"/>
    </row>
    <row r="124">
      <c r="A124" s="18">
        <f>IF($B$11="","",DATE(YEAR($B$11),MONTH($B$11)+109,1))</f>
        <v/>
      </c>
      <c r="B124" s="19">
        <f>IF($A124="","",IF($G124&lt;&gt;"",$G124,$B123))</f>
        <v/>
      </c>
      <c r="C124" s="16" t="n"/>
      <c r="D124" s="20" t="n"/>
      <c r="E124" s="7" t="n"/>
      <c r="F124" s="21">
        <f>IF(OR($A124="",$A124&gt;TODAY()),"",SUM($B$15:$B124)-SUM($C$15:$C124))</f>
        <v/>
      </c>
      <c r="G124" s="16" t="n"/>
    </row>
    <row r="125">
      <c r="A125" s="18">
        <f>IF($B$11="","",DATE(YEAR($B$11),MONTH($B$11)+110,1))</f>
        <v/>
      </c>
      <c r="B125" s="19">
        <f>IF($A125="","",IF($G125&lt;&gt;"",$G125,$B124))</f>
        <v/>
      </c>
      <c r="C125" s="16" t="n"/>
      <c r="D125" s="20" t="n"/>
      <c r="E125" s="7" t="n"/>
      <c r="F125" s="21">
        <f>IF(OR($A125="",$A125&gt;TODAY()),"",SUM($B$15:$B125)-SUM($C$15:$C125))</f>
        <v/>
      </c>
      <c r="G125" s="16" t="n"/>
    </row>
    <row r="126">
      <c r="A126" s="18">
        <f>IF($B$11="","",DATE(YEAR($B$11),MONTH($B$11)+111,1))</f>
        <v/>
      </c>
      <c r="B126" s="19">
        <f>IF($A126="","",IF($G126&lt;&gt;"",$G126,$B125))</f>
        <v/>
      </c>
      <c r="C126" s="16" t="n"/>
      <c r="D126" s="20" t="n"/>
      <c r="E126" s="7" t="n"/>
      <c r="F126" s="21">
        <f>IF(OR($A126="",$A126&gt;TODAY()),"",SUM($B$15:$B126)-SUM($C$15:$C126))</f>
        <v/>
      </c>
      <c r="G126" s="16" t="n"/>
    </row>
    <row r="127">
      <c r="A127" s="18">
        <f>IF($B$11="","",DATE(YEAR($B$11),MONTH($B$11)+112,1))</f>
        <v/>
      </c>
      <c r="B127" s="19">
        <f>IF($A127="","",IF($G127&lt;&gt;"",$G127,$B126))</f>
        <v/>
      </c>
      <c r="C127" s="16" t="n"/>
      <c r="D127" s="20" t="n"/>
      <c r="E127" s="7" t="n"/>
      <c r="F127" s="21">
        <f>IF(OR($A127="",$A127&gt;TODAY()),"",SUM($B$15:$B127)-SUM($C$15:$C127))</f>
        <v/>
      </c>
      <c r="G127" s="16" t="n"/>
    </row>
    <row r="128">
      <c r="A128" s="18">
        <f>IF($B$11="","",DATE(YEAR($B$11),MONTH($B$11)+113,1))</f>
        <v/>
      </c>
      <c r="B128" s="19">
        <f>IF($A128="","",IF($G128&lt;&gt;"",$G128,$B127))</f>
        <v/>
      </c>
      <c r="C128" s="16" t="n"/>
      <c r="D128" s="20" t="n"/>
      <c r="E128" s="7" t="n"/>
      <c r="F128" s="21">
        <f>IF(OR($A128="",$A128&gt;TODAY()),"",SUM($B$15:$B128)-SUM($C$15:$C128))</f>
        <v/>
      </c>
      <c r="G128" s="16" t="n"/>
    </row>
    <row r="129">
      <c r="A129" s="18">
        <f>IF($B$11="","",DATE(YEAR($B$11),MONTH($B$11)+114,1))</f>
        <v/>
      </c>
      <c r="B129" s="19">
        <f>IF($A129="","",IF($G129&lt;&gt;"",$G129,$B128))</f>
        <v/>
      </c>
      <c r="C129" s="16" t="n"/>
      <c r="D129" s="20" t="n"/>
      <c r="E129" s="7" t="n"/>
      <c r="F129" s="21">
        <f>IF(OR($A129="",$A129&gt;TODAY()),"",SUM($B$15:$B129)-SUM($C$15:$C129))</f>
        <v/>
      </c>
      <c r="G129" s="16" t="n"/>
    </row>
    <row r="130">
      <c r="A130" s="18">
        <f>IF($B$11="","",DATE(YEAR($B$11),MONTH($B$11)+115,1))</f>
        <v/>
      </c>
      <c r="B130" s="19">
        <f>IF($A130="","",IF($G130&lt;&gt;"",$G130,$B129))</f>
        <v/>
      </c>
      <c r="C130" s="16" t="n"/>
      <c r="D130" s="20" t="n"/>
      <c r="E130" s="7" t="n"/>
      <c r="F130" s="21">
        <f>IF(OR($A130="",$A130&gt;TODAY()),"",SUM($B$15:$B130)-SUM($C$15:$C130))</f>
        <v/>
      </c>
      <c r="G130" s="16" t="n"/>
    </row>
    <row r="131">
      <c r="A131" s="18">
        <f>IF($B$11="","",DATE(YEAR($B$11),MONTH($B$11)+116,1))</f>
        <v/>
      </c>
      <c r="B131" s="19">
        <f>IF($A131="","",IF($G131&lt;&gt;"",$G131,$B130))</f>
        <v/>
      </c>
      <c r="C131" s="16" t="n"/>
      <c r="D131" s="20" t="n"/>
      <c r="E131" s="7" t="n"/>
      <c r="F131" s="21">
        <f>IF(OR($A131="",$A131&gt;TODAY()),"",SUM($B$15:$B131)-SUM($C$15:$C131))</f>
        <v/>
      </c>
      <c r="G131" s="16" t="n"/>
    </row>
    <row r="132">
      <c r="A132" s="18">
        <f>IF($B$11="","",DATE(YEAR($B$11),MONTH($B$11)+117,1))</f>
        <v/>
      </c>
      <c r="B132" s="19">
        <f>IF($A132="","",IF($G132&lt;&gt;"",$G132,$B131))</f>
        <v/>
      </c>
      <c r="C132" s="16" t="n"/>
      <c r="D132" s="20" t="n"/>
      <c r="E132" s="7" t="n"/>
      <c r="F132" s="21">
        <f>IF(OR($A132="",$A132&gt;TODAY()),"",SUM($B$15:$B132)-SUM($C$15:$C132))</f>
        <v/>
      </c>
      <c r="G132" s="16" t="n"/>
    </row>
    <row r="133">
      <c r="A133" s="18">
        <f>IF($B$11="","",DATE(YEAR($B$11),MONTH($B$11)+118,1))</f>
        <v/>
      </c>
      <c r="B133" s="19">
        <f>IF($A133="","",IF($G133&lt;&gt;"",$G133,$B132))</f>
        <v/>
      </c>
      <c r="C133" s="16" t="n"/>
      <c r="D133" s="20" t="n"/>
      <c r="E133" s="7" t="n"/>
      <c r="F133" s="21">
        <f>IF(OR($A133="",$A133&gt;TODAY()),"",SUM($B$15:$B133)-SUM($C$15:$C133))</f>
        <v/>
      </c>
      <c r="G133" s="16" t="n"/>
    </row>
    <row r="134">
      <c r="A134" s="18">
        <f>IF($B$11="","",DATE(YEAR($B$11),MONTH($B$11)+119,1))</f>
        <v/>
      </c>
      <c r="B134" s="19">
        <f>IF($A134="","",IF($G134&lt;&gt;"",$G134,$B133))</f>
        <v/>
      </c>
      <c r="C134" s="16" t="n"/>
      <c r="D134" s="20" t="n"/>
      <c r="E134" s="7" t="n"/>
      <c r="F134" s="21">
        <f>IF(OR($A134="",$A134&gt;TODAY()),"",SUM($B$15:$B134)-SUM($C$15:$C134))</f>
        <v/>
      </c>
      <c r="G134" s="16" t="n"/>
    </row>
    <row r="136" ht="48" customHeight="1">
      <c r="A136" s="22" t="inlineStr">
        <is>
          <t>Geen boekhouding en geen juridisch advies: indexatie, registratie van het huurcontract en huurwaarborg volg je zelf op volgens de regels van jouw gewest. Een maand telt mee vanaf de eerste dag van die maand. Het bestand gebruikt geen macro's en verbindt niet met het internet.</t>
        </is>
      </c>
    </row>
    <row r="137" ht="32" customHeight="1">
      <c r="A137" s="22" t="inlineStr">
        <is>
          <t>Gemaakt door Houz (houz.be), gratis te gebruiken voor je eigen verhuur. Houz is nog niet beschikbaar; op houz.be kan je je op de wachtlijst zetten.</t>
        </is>
      </c>
    </row>
  </sheetData>
  <sheetProtection selectLockedCells="0" selectUnlockedCells="0" sheet="1" objects="1" insertRows="1" insertHyperlinks="1" autoFilter="1" scenarios="1" formatColumns="0" deleteColumns="1" insertColumns="1" pivotTables="1" deleteRows="1" formatCells="0" formatRows="0" sort="1" password="CB2B"/>
  <mergeCells count="11">
    <mergeCell ref="B10:D10"/>
    <mergeCell ref="F10:G10"/>
    <mergeCell ref="A3:G3"/>
    <mergeCell ref="A6:G6"/>
    <mergeCell ref="A136:G136"/>
    <mergeCell ref="A4:G4"/>
    <mergeCell ref="B9:D9"/>
    <mergeCell ref="A137:G137"/>
    <mergeCell ref="A7:G7"/>
    <mergeCell ref="F9:G9"/>
    <mergeCell ref="A5:G5"/>
  </mergeCells>
  <conditionalFormatting sqref="F15:F134">
    <cfRule type="expression" priority="1" dxfId="0">
      <formula>AND(ISNUMBER($F15),ROUND($F15,2)&gt;0)</formula>
    </cfRule>
    <cfRule type="expression" priority="2" dxfId="1">
      <formula>AND(ISNUMBER($F15),ROUND($F15,2)=0)</formula>
    </cfRule>
    <cfRule type="expression" priority="3" dxfId="2">
      <formula>AND(ISNUMBER($F15),ROUND($F15,2)&lt;0)</formula>
    </cfRule>
  </conditionalFormatting>
  <conditionalFormatting sqref="F9:G9">
    <cfRule type="expression" priority="4" dxfId="0">
      <formula>AND(ISNUMBER($F$9),ROUND($F$9,2)&gt;0)</formula>
    </cfRule>
    <cfRule type="expression" priority="5" dxfId="1">
      <formula>AND(ISNUMBER($F$9),ROUND($F$9,2)=0)</formula>
    </cfRule>
    <cfRule type="expression" priority="6" dxfId="2">
      <formula>AND(ISNUMBER($F$9),ROUND($F$9,2)&lt;0)</formula>
    </cfRule>
  </conditionalFormatting>
  <conditionalFormatting sqref="A15:G134">
    <cfRule type="expression" priority="7" dxfId="3">
      <formula>AND(ISNUMBER($A15),$A15&gt;TODAY())</formula>
    </cfRule>
  </conditionalFormatting>
  <dataValidations count="2">
    <dataValidation sqref="B11 D15:D134" showDropDown="0" showInputMessage="0" showErrorMessage="1" allowBlank="1" errorTitle="Ongeldige invoer" error="Typ een datum, bijvoorbeeld 1/1/2026." type="date" operator="greaterThan">
      <formula1>36526</formula1>
    </dataValidation>
    <dataValidation sqref="B12 C15:C134 G15:G134" showDropDown="0" showInputMessage="0" showErrorMessage="1" allowBlank="1" errorTitle="Ongeldige invoer" error="Typ een bedrag, bijvoorbeeld 750." type="decimal" operator="between">
      <formula1>-10000000</formula1>
      <formula2>10000000</formula2>
    </dataValidation>
  </dataValidations>
  <hyperlinks>
    <hyperlink xmlns:r="http://schemas.openxmlformats.org/officeDocument/2006/relationships" ref="G1" r:id="rId1"/>
  </hyperlinks>
  <pageMargins left="0.75" right="0.75" top="1" bottom="1" header="0.5" footer="0.5"/>
  <pageSetup orientation="portrait" paperSize="9" fitToHeight="0" fitToWidth="1"/>
  <headerFooter>
    <oddHeader/>
    <oddFooter>&amp;LHouz · houz.be&amp;R&amp;P /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tabColor rgb="0016324F"/>
    <outlinePr summaryBelow="1" summaryRight="1"/>
    <pageSetUpPr fitToPage="1"/>
  </sheetPr>
  <dimension ref="A1:G25"/>
  <sheetViews>
    <sheetView showGridLines="0" workbookViewId="0">
      <pane ySplit="10" topLeftCell="A11" activePane="bottomLeft" state="frozen"/>
      <selection pane="bottomLeft" activeCell="A1" sqref="A1"/>
    </sheetView>
  </sheetViews>
  <sheetFormatPr baseColWidth="8" defaultRowHeight="15"/>
  <cols>
    <col width="18" customWidth="1" min="1" max="1"/>
    <col width="14" customWidth="1" min="2" max="2"/>
    <col width="14" customWidth="1" min="3" max="3"/>
    <col width="17" customWidth="1" min="4" max="4"/>
    <col width="36" customWidth="1" min="5" max="5"/>
    <col width="15" customWidth="1" min="6" max="6"/>
    <col width="20" customWidth="1" min="7" max="7"/>
  </cols>
  <sheetData>
    <row r="1" ht="42" customHeight="1">
      <c r="B1" s="1" t="inlineStr">
        <is>
          <t>Huuroverzicht</t>
        </is>
      </c>
      <c r="G1" s="2" t="inlineStr">
        <is>
          <t>houz.be</t>
        </is>
      </c>
    </row>
    <row r="2" ht="4" customHeight="1">
      <c r="A2" s="3" t="n"/>
      <c r="B2" s="3" t="n"/>
      <c r="C2" s="3" t="n"/>
      <c r="D2" s="3" t="n"/>
      <c r="E2" s="3" t="n"/>
      <c r="F2" s="3" t="n"/>
      <c r="G2" s="3" t="n"/>
    </row>
    <row r="3" ht="18" customHeight="1">
      <c r="A3" s="23" t="inlineStr">
        <is>
          <t>Voorbeeld met verzonnen gegevens. Je eigen gegevens vul je in op het blad Huurder 1.</t>
        </is>
      </c>
    </row>
    <row r="4" ht="8" customHeight="1"/>
    <row r="5" ht="20" customHeight="1">
      <c r="A5" s="6" t="inlineStr">
        <is>
          <t>Pand</t>
        </is>
      </c>
      <c r="B5" s="7" t="inlineStr">
        <is>
          <t>Appartement 2A, Voorbeeldstraat 1, 2000 Antwerpen</t>
        </is>
      </c>
      <c r="C5" s="8" t="n"/>
      <c r="D5" s="9" t="n"/>
      <c r="E5" s="10" t="inlineStr">
        <is>
          <t>Achterstand vandaag</t>
        </is>
      </c>
      <c r="F5" s="11">
        <f>IF($B$7="","",SUMIF($A$11:$A$22,"&lt;="&amp;TODAY(),$B$11:$B$22)-SUM($C$11:$C$22))</f>
        <v/>
      </c>
      <c r="G5" s="12" t="n"/>
    </row>
    <row r="6" ht="20" customHeight="1">
      <c r="A6" s="6" t="inlineStr">
        <is>
          <t>Huurder</t>
        </is>
      </c>
      <c r="B6" s="7" t="inlineStr">
        <is>
          <t>Huurder A</t>
        </is>
      </c>
      <c r="C6" s="8" t="n"/>
      <c r="D6" s="9" t="n"/>
      <c r="F6" s="13">
        <f>IF(F5="","",IF(ROUND(F5,2)&gt;0,"nog te ontvangen",IF(ROUND(F5,2)&lt;0,"te veel ontvangen","alles betaald")))</f>
        <v/>
      </c>
    </row>
    <row r="7" ht="20" customHeight="1">
      <c r="A7" s="6" t="inlineStr">
        <is>
          <t>Eerste maand</t>
        </is>
      </c>
      <c r="B7" s="14" t="n">
        <v>45658</v>
      </c>
      <c r="C7" s="15" t="inlineStr">
        <is>
          <t>bv. 1/1/2026</t>
        </is>
      </c>
    </row>
    <row r="8" ht="20" customHeight="1">
      <c r="A8" s="6" t="inlineStr">
        <is>
          <t>Maandhuur</t>
        </is>
      </c>
      <c r="B8" s="16" t="n">
        <v>750</v>
      </c>
      <c r="C8" s="15" t="inlineStr">
        <is>
          <t>wat de huurder per maand betaalt, kosten inbegrepen</t>
        </is>
      </c>
    </row>
    <row r="9" ht="8" customHeight="1"/>
    <row r="10" ht="34" customHeight="1">
      <c r="A10" s="17" t="inlineStr">
        <is>
          <t>Maand</t>
        </is>
      </c>
      <c r="B10" s="17" t="inlineStr">
        <is>
          <t>Te ontvangen</t>
        </is>
      </c>
      <c r="C10" s="17" t="inlineStr">
        <is>
          <t>Ontvangen</t>
        </is>
      </c>
      <c r="D10" s="17" t="inlineStr">
        <is>
          <t>Datum ontvangen</t>
        </is>
      </c>
      <c r="E10" s="17" t="inlineStr">
        <is>
          <t>Opmerking</t>
        </is>
      </c>
      <c r="F10" s="17" t="inlineStr">
        <is>
          <t>Achterstand</t>
        </is>
      </c>
      <c r="G10" s="17" t="inlineStr">
        <is>
          <t>Nieuwe huur vanaf deze maand</t>
        </is>
      </c>
    </row>
    <row r="11">
      <c r="A11" s="18">
        <f>IF($B$7="","",DATE(YEAR($B$7),MONTH($B$7)+0,1))</f>
        <v/>
      </c>
      <c r="B11" s="19">
        <f>IF($A11="","",IF($G11&lt;&gt;"",$G11,$B$8))</f>
        <v/>
      </c>
      <c r="C11" s="16" t="n">
        <v>750</v>
      </c>
      <c r="D11" s="20" t="n">
        <v>45659</v>
      </c>
      <c r="E11" s="7" t="n"/>
      <c r="F11" s="21">
        <f>IF(OR($A11="",$A11&gt;TODAY()),"",SUM($B$11:$B11)-SUM($C$11:$C11))</f>
        <v/>
      </c>
      <c r="G11" s="16" t="n"/>
    </row>
    <row r="12">
      <c r="A12" s="18">
        <f>IF($B$7="","",DATE(YEAR($B$7),MONTH($B$7)+1,1))</f>
        <v/>
      </c>
      <c r="B12" s="19">
        <f>IF($A12="","",IF($G12&lt;&gt;"",$G12,$B11))</f>
        <v/>
      </c>
      <c r="C12" s="16" t="n">
        <v>750</v>
      </c>
      <c r="D12" s="20" t="n">
        <v>45691</v>
      </c>
      <c r="E12" s="7" t="n"/>
      <c r="F12" s="21">
        <f>IF(OR($A12="",$A12&gt;TODAY()),"",SUM($B$11:$B12)-SUM($C$11:$C12))</f>
        <v/>
      </c>
      <c r="G12" s="16" t="n"/>
    </row>
    <row r="13">
      <c r="A13" s="18">
        <f>IF($B$7="","",DATE(YEAR($B$7),MONTH($B$7)+2,1))</f>
        <v/>
      </c>
      <c r="B13" s="19">
        <f>IF($A13="","",IF($G13&lt;&gt;"",$G13,$B12))</f>
        <v/>
      </c>
      <c r="C13" s="16" t="n">
        <v>750</v>
      </c>
      <c r="D13" s="20" t="n">
        <v>45719</v>
      </c>
      <c r="E13" s="7" t="n"/>
      <c r="F13" s="21">
        <f>IF(OR($A13="",$A13&gt;TODAY()),"",SUM($B$11:$B13)-SUM($C$11:$C13))</f>
        <v/>
      </c>
      <c r="G13" s="16" t="n"/>
    </row>
    <row r="14">
      <c r="A14" s="18">
        <f>IF($B$7="","",DATE(YEAR($B$7),MONTH($B$7)+3,1))</f>
        <v/>
      </c>
      <c r="B14" s="19">
        <f>IF($A14="","",IF($G14&lt;&gt;"",$G14,$B13))</f>
        <v/>
      </c>
      <c r="C14" s="16" t="n">
        <v>750</v>
      </c>
      <c r="D14" s="20" t="n">
        <v>45748</v>
      </c>
      <c r="E14" s="7" t="n"/>
      <c r="F14" s="21">
        <f>IF(OR($A14="",$A14&gt;TODAY()),"",SUM($B$11:$B14)-SUM($C$11:$C14))</f>
        <v/>
      </c>
      <c r="G14" s="16" t="n"/>
    </row>
    <row r="15">
      <c r="A15" s="18">
        <f>IF($B$7="","",DATE(YEAR($B$7),MONTH($B$7)+4,1))</f>
        <v/>
      </c>
      <c r="B15" s="19">
        <f>IF($A15="","",IF($G15&lt;&gt;"",$G15,$B14))</f>
        <v/>
      </c>
      <c r="C15" s="16" t="n">
        <v>750</v>
      </c>
      <c r="D15" s="20" t="n">
        <v>45779</v>
      </c>
      <c r="E15" s="7" t="n"/>
      <c r="F15" s="21">
        <f>IF(OR($A15="",$A15&gt;TODAY()),"",SUM($B$11:$B15)-SUM($C$11:$C15))</f>
        <v/>
      </c>
      <c r="G15" s="16" t="n"/>
    </row>
    <row r="16">
      <c r="A16" s="18">
        <f>IF($B$7="","",DATE(YEAR($B$7),MONTH($B$7)+5,1))</f>
        <v/>
      </c>
      <c r="B16" s="19">
        <f>IF($A16="","",IF($G16&lt;&gt;"",$G16,$B15))</f>
        <v/>
      </c>
      <c r="C16" s="16" t="n">
        <v>750</v>
      </c>
      <c r="D16" s="20" t="n">
        <v>45812</v>
      </c>
      <c r="E16" s="7" t="n"/>
      <c r="F16" s="21">
        <f>IF(OR($A16="",$A16&gt;TODAY()),"",SUM($B$11:$B16)-SUM($C$11:$C16))</f>
        <v/>
      </c>
      <c r="G16" s="16" t="n"/>
    </row>
    <row r="17">
      <c r="A17" s="18">
        <f>IF($B$7="","",DATE(YEAR($B$7),MONTH($B$7)+6,1))</f>
        <v/>
      </c>
      <c r="B17" s="19">
        <f>IF($A17="","",IF($G17&lt;&gt;"",$G17,$B16))</f>
        <v/>
      </c>
      <c r="C17" s="16" t="n">
        <v>750</v>
      </c>
      <c r="D17" s="20" t="n">
        <v>45840</v>
      </c>
      <c r="E17" s="7" t="n"/>
      <c r="F17" s="21">
        <f>IF(OR($A17="",$A17&gt;TODAY()),"",SUM($B$11:$B17)-SUM($C$11:$C17))</f>
        <v/>
      </c>
      <c r="G17" s="16" t="n"/>
    </row>
    <row r="18">
      <c r="A18" s="18">
        <f>IF($B$7="","",DATE(YEAR($B$7),MONTH($B$7)+7,1))</f>
        <v/>
      </c>
      <c r="B18" s="19">
        <f>IF($A18="","",IF($G18&lt;&gt;"",$G18,$B17))</f>
        <v/>
      </c>
      <c r="C18" s="16" t="n">
        <v>750</v>
      </c>
      <c r="D18" s="20" t="n">
        <v>45870</v>
      </c>
      <c r="E18" s="7" t="n"/>
      <c r="F18" s="21">
        <f>IF(OR($A18="",$A18&gt;TODAY()),"",SUM($B$11:$B18)-SUM($C$11:$C18))</f>
        <v/>
      </c>
      <c r="G18" s="16" t="n"/>
    </row>
    <row r="19">
      <c r="A19" s="18">
        <f>IF($B$7="","",DATE(YEAR($B$7),MONTH($B$7)+8,1))</f>
        <v/>
      </c>
      <c r="B19" s="19">
        <f>IF($A19="","",IF($G19&lt;&gt;"",$G19,$B18))</f>
        <v/>
      </c>
      <c r="C19" s="16" t="n">
        <v>500</v>
      </c>
      <c r="D19" s="20" t="n">
        <v>45903</v>
      </c>
      <c r="E19" s="7" t="inlineStr">
        <is>
          <t>rest volgt</t>
        </is>
      </c>
      <c r="F19" s="21">
        <f>IF(OR($A19="",$A19&gt;TODAY()),"",SUM($B$11:$B19)-SUM($C$11:$C19))</f>
        <v/>
      </c>
      <c r="G19" s="16" t="n"/>
    </row>
    <row r="20">
      <c r="A20" s="18">
        <f>IF($B$7="","",DATE(YEAR($B$7),MONTH($B$7)+9,1))</f>
        <v/>
      </c>
      <c r="B20" s="19">
        <f>IF($A20="","",IF($G20&lt;&gt;"",$G20,$B19))</f>
        <v/>
      </c>
      <c r="C20" s="16" t="n">
        <v>1000</v>
      </c>
      <c r="D20" s="20" t="n">
        <v>45932</v>
      </c>
      <c r="E20" s="7" t="inlineStr">
        <is>
          <t>inclusief € 250 van september</t>
        </is>
      </c>
      <c r="F20" s="21">
        <f>IF(OR($A20="",$A20&gt;TODAY()),"",SUM($B$11:$B20)-SUM($C$11:$C20))</f>
        <v/>
      </c>
      <c r="G20" s="16" t="n"/>
    </row>
    <row r="21">
      <c r="A21" s="18">
        <f>IF($B$7="","",DATE(YEAR($B$7),MONTH($B$7)+10,1))</f>
        <v/>
      </c>
      <c r="B21" s="19">
        <f>IF($A21="","",IF($G21&lt;&gt;"",$G21,$B20))</f>
        <v/>
      </c>
      <c r="C21" s="16" t="n">
        <v>765</v>
      </c>
      <c r="D21" s="20" t="n">
        <v>45965</v>
      </c>
      <c r="E21" s="7" t="inlineStr">
        <is>
          <t>huur geïndexeerd</t>
        </is>
      </c>
      <c r="F21" s="21">
        <f>IF(OR($A21="",$A21&gt;TODAY()),"",SUM($B$11:$B21)-SUM($C$11:$C21))</f>
        <v/>
      </c>
      <c r="G21" s="16" t="n">
        <v>765</v>
      </c>
    </row>
    <row r="22">
      <c r="A22" s="18">
        <f>IF($B$7="","",DATE(YEAR($B$7),MONTH($B$7)+11,1))</f>
        <v/>
      </c>
      <c r="B22" s="19">
        <f>IF($A22="","",IF($G22&lt;&gt;"",$G22,$B21))</f>
        <v/>
      </c>
      <c r="C22" s="16" t="n"/>
      <c r="D22" s="20" t="n"/>
      <c r="E22" s="7" t="inlineStr">
        <is>
          <t>herinnering gestuurd op 10/12</t>
        </is>
      </c>
      <c r="F22" s="21">
        <f>IF(OR($A22="",$A22&gt;TODAY()),"",SUM($B$11:$B22)-SUM($C$11:$C22))</f>
        <v/>
      </c>
      <c r="G22" s="16" t="n"/>
    </row>
    <row r="24" ht="48" customHeight="1">
      <c r="A24" s="22" t="inlineStr">
        <is>
          <t>Geen boekhouding en geen juridisch advies: indexatie, registratie van het huurcontract en huurwaarborg volg je zelf op volgens de regels van jouw gewest. Een maand telt mee vanaf de eerste dag van die maand. Het bestand gebruikt geen macro's en verbindt niet met het internet.</t>
        </is>
      </c>
    </row>
    <row r="25" ht="32" customHeight="1">
      <c r="A25" s="22" t="inlineStr">
        <is>
          <t>Gemaakt door Houz (houz.be), gratis te gebruiken voor je eigen verhuur. Houz is nog niet beschikbaar; op houz.be kan je je op de wachtlijst zetten.</t>
        </is>
      </c>
    </row>
  </sheetData>
  <sheetProtection selectLockedCells="0" selectUnlockedCells="0" sheet="1" objects="1" insertRows="1" insertHyperlinks="1" autoFilter="1" scenarios="1" formatColumns="0" deleteColumns="1" insertColumns="1" pivotTables="1" deleteRows="1" formatCells="0" formatRows="0" sort="1" password="CB2B"/>
  <mergeCells count="7">
    <mergeCell ref="B5:D5"/>
    <mergeCell ref="A3:G3"/>
    <mergeCell ref="F5:G5"/>
    <mergeCell ref="A24:G24"/>
    <mergeCell ref="F6:G6"/>
    <mergeCell ref="A25:G25"/>
    <mergeCell ref="B6:D6"/>
  </mergeCells>
  <conditionalFormatting sqref="F11:F22">
    <cfRule type="expression" priority="1" dxfId="0">
      <formula>AND(ISNUMBER($F11),ROUND($F11,2)&gt;0)</formula>
    </cfRule>
    <cfRule type="expression" priority="2" dxfId="1">
      <formula>AND(ISNUMBER($F11),ROUND($F11,2)=0)</formula>
    </cfRule>
    <cfRule type="expression" priority="3" dxfId="2">
      <formula>AND(ISNUMBER($F11),ROUND($F11,2)&lt;0)</formula>
    </cfRule>
  </conditionalFormatting>
  <conditionalFormatting sqref="F5:G5">
    <cfRule type="expression" priority="4" dxfId="0">
      <formula>AND(ISNUMBER($F$5),ROUND($F$5,2)&gt;0)</formula>
    </cfRule>
    <cfRule type="expression" priority="5" dxfId="1">
      <formula>AND(ISNUMBER($F$5),ROUND($F$5,2)=0)</formula>
    </cfRule>
    <cfRule type="expression" priority="6" dxfId="2">
      <formula>AND(ISNUMBER($F$5),ROUND($F$5,2)&lt;0)</formula>
    </cfRule>
  </conditionalFormatting>
  <conditionalFormatting sqref="A11:G22">
    <cfRule type="expression" priority="7" dxfId="3">
      <formula>AND(ISNUMBER($A11),$A11&gt;TODAY())</formula>
    </cfRule>
  </conditionalFormatting>
  <dataValidations count="2">
    <dataValidation sqref="B7 D11:D22" showDropDown="0" showInputMessage="0" showErrorMessage="1" allowBlank="1" errorTitle="Ongeldige invoer" error="Typ een datum, bijvoorbeeld 1/1/2026." type="date" operator="greaterThan">
      <formula1>36526</formula1>
    </dataValidation>
    <dataValidation sqref="B8 C11:C22 G11:G22" showDropDown="0" showInputMessage="0" showErrorMessage="1" allowBlank="1" errorTitle="Ongeldige invoer" error="Typ een bedrag, bijvoorbeeld 750." type="decimal" operator="between">
      <formula1>-10000000</formula1>
      <formula2>10000000</formula2>
    </dataValidation>
  </dataValidations>
  <hyperlinks>
    <hyperlink xmlns:r="http://schemas.openxmlformats.org/officeDocument/2006/relationships" ref="G1" r:id="rId1"/>
  </hyperlinks>
  <pageMargins left="0.75" right="0.75" top="1" bottom="1" header="0.5" footer="0.5"/>
  <pageSetup orientation="portrait" paperSize="9" fitToHeight="0" fitToWidth="1"/>
  <headerFooter>
    <oddHeader/>
    <oddFooter>&amp;LHouz · houz.be&amp;R&amp;P /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Houz</dc:creator>
  <dc:title>Houz · Huuroverzicht</dc:title>
  <dcterms:created xsi:type="dcterms:W3CDTF">2026-10-03T11:24:58Z</dcterms:created>
  <dcterms:modified xsi:type="dcterms:W3CDTF">2026-10-03T11:24:59Z</dcterms:modified>
</cp:coreProperties>
</file>